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612" yWindow="588" windowWidth="21852" windowHeight="8676"/>
  </bookViews>
  <sheets>
    <sheet name="Tableau de Bord" sheetId="1" r:id="rId1"/>
    <sheet name="Dépenses" sheetId="2" r:id="rId2"/>
    <sheet name="Budget" sheetId="3" r:id="rId3"/>
    <sheet name="Statistiques" sheetId="4" r:id="rId4"/>
    <sheet name="Paramètres" sheetId="5" r:id="rId5"/>
    <sheet name="Guide" sheetId="6" r:id="rId6"/>
  </sheets>
  <calcPr calcId="125725"/>
</workbook>
</file>

<file path=xl/calcChain.xml><?xml version="1.0" encoding="utf-8"?>
<calcChain xmlns="http://schemas.openxmlformats.org/spreadsheetml/2006/main">
  <c r="H13" i="4"/>
  <c r="C13"/>
  <c r="H12"/>
  <c r="C12"/>
  <c r="H11"/>
  <c r="C11"/>
  <c r="H10"/>
  <c r="C10"/>
  <c r="H9"/>
  <c r="C9"/>
  <c r="H8"/>
  <c r="C8"/>
  <c r="H7"/>
  <c r="C7"/>
  <c r="H6"/>
  <c r="C6"/>
  <c r="H5"/>
  <c r="C5"/>
  <c r="H4"/>
  <c r="C4"/>
  <c r="H3"/>
  <c r="C3"/>
  <c r="H2"/>
  <c r="C2"/>
  <c r="J221" i="2"/>
  <c r="J220"/>
  <c r="J219"/>
  <c r="J218"/>
  <c r="J217"/>
  <c r="J216"/>
  <c r="J215"/>
  <c r="J214"/>
  <c r="J213"/>
  <c r="J212"/>
  <c r="J211"/>
  <c r="J210"/>
  <c r="J209"/>
  <c r="J208"/>
  <c r="J207"/>
  <c r="J206"/>
  <c r="J205"/>
  <c r="J204"/>
  <c r="J203"/>
  <c r="J202"/>
  <c r="J201"/>
  <c r="J200"/>
  <c r="J199"/>
  <c r="J198"/>
  <c r="J197"/>
  <c r="J196"/>
  <c r="J195"/>
  <c r="J194"/>
  <c r="J193"/>
  <c r="J192"/>
  <c r="J191"/>
  <c r="J190"/>
  <c r="J189"/>
  <c r="J188"/>
  <c r="J187"/>
  <c r="J186"/>
  <c r="J185"/>
  <c r="J184"/>
  <c r="J183"/>
  <c r="J182"/>
  <c r="J181"/>
  <c r="J180"/>
  <c r="J179"/>
  <c r="J178"/>
  <c r="J177"/>
  <c r="J176"/>
  <c r="J175"/>
  <c r="J174"/>
  <c r="J173"/>
  <c r="J172"/>
  <c r="J171"/>
  <c r="J170"/>
  <c r="J169"/>
  <c r="J168"/>
  <c r="J167"/>
  <c r="J166"/>
  <c r="J165"/>
  <c r="J164"/>
  <c r="J163"/>
  <c r="J162"/>
  <c r="J161"/>
  <c r="J160"/>
  <c r="J159"/>
  <c r="J158"/>
  <c r="J157"/>
  <c r="J156"/>
  <c r="J155"/>
  <c r="J154"/>
  <c r="J153"/>
  <c r="J152"/>
  <c r="J151"/>
  <c r="J150"/>
  <c r="J149"/>
  <c r="J148"/>
  <c r="J147"/>
  <c r="J146"/>
  <c r="J145"/>
  <c r="J144"/>
  <c r="J143"/>
  <c r="J142"/>
  <c r="J141"/>
  <c r="J140"/>
  <c r="J139"/>
  <c r="J138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G4" i="4" s="1"/>
  <c r="J114" i="2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G2" i="4" s="1"/>
  <c r="J90" i="2"/>
  <c r="J89"/>
  <c r="B9" i="4" s="1"/>
  <c r="D9" s="1"/>
  <c r="J88" i="2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C8" i="3" s="1"/>
  <c r="J40" i="2"/>
  <c r="G11" i="4" s="1"/>
  <c r="J39" i="2"/>
  <c r="B5" i="4" s="1"/>
  <c r="D5" s="1"/>
  <c r="J38" i="2"/>
  <c r="J37"/>
  <c r="J36"/>
  <c r="J35"/>
  <c r="G6" i="4" s="1"/>
  <c r="J34" i="2"/>
  <c r="J33"/>
  <c r="B13" i="4" s="1"/>
  <c r="D13" s="1"/>
  <c r="J32" i="2"/>
  <c r="J31"/>
  <c r="J30"/>
  <c r="J29"/>
  <c r="J28"/>
  <c r="J27"/>
  <c r="J26"/>
  <c r="J25"/>
  <c r="J24"/>
  <c r="J23"/>
  <c r="G12" i="4" s="1"/>
  <c r="J22" i="2"/>
  <c r="J21"/>
  <c r="J20"/>
  <c r="J19"/>
  <c r="G7" i="4" s="1"/>
  <c r="J18" i="2"/>
  <c r="G13" i="4" s="1"/>
  <c r="J17" i="2"/>
  <c r="J16"/>
  <c r="B6" i="4" s="1"/>
  <c r="J15" i="2"/>
  <c r="G3" i="4" s="1"/>
  <c r="J14" i="2"/>
  <c r="B2" i="4" s="1"/>
  <c r="J13" i="2"/>
  <c r="J12"/>
  <c r="J11"/>
  <c r="B3" i="4" s="1"/>
  <c r="D3" s="1"/>
  <c r="J10" i="2"/>
  <c r="B12" i="4" s="1"/>
  <c r="J9" i="2"/>
  <c r="B4" i="4" s="1"/>
  <c r="J8" i="2"/>
  <c r="C4" i="3" s="1"/>
  <c r="J7" i="2"/>
  <c r="B10" i="4" s="1"/>
  <c r="J6" i="2"/>
  <c r="C12" i="3" s="1"/>
  <c r="J5" i="2"/>
  <c r="G5" i="4" s="1"/>
  <c r="J4" i="2"/>
  <c r="C2" i="3" s="1"/>
  <c r="J3" i="2"/>
  <c r="G9" i="4" s="1"/>
  <c r="J2" i="2"/>
  <c r="C6" i="3" s="1"/>
  <c r="B25" i="1"/>
  <c r="A25"/>
  <c r="B24"/>
  <c r="A24"/>
  <c r="B23"/>
  <c r="A23"/>
  <c r="B22"/>
  <c r="A22"/>
  <c r="B21"/>
  <c r="A21"/>
  <c r="B20"/>
  <c r="A20"/>
  <c r="B19"/>
  <c r="A19"/>
  <c r="B18"/>
  <c r="A18"/>
  <c r="B17"/>
  <c r="A17"/>
  <c r="B16"/>
  <c r="A16"/>
  <c r="B15"/>
  <c r="A15"/>
  <c r="B14"/>
  <c r="A14"/>
  <c r="G8"/>
  <c r="A8"/>
  <c r="D4"/>
  <c r="E8" i="3" l="1"/>
  <c r="C20" i="1"/>
  <c r="D8" i="3"/>
  <c r="F8" s="1"/>
  <c r="E6"/>
  <c r="C18" i="1"/>
  <c r="D6" i="3"/>
  <c r="F6" s="1"/>
  <c r="E2"/>
  <c r="C14" i="1"/>
  <c r="D2" i="3"/>
  <c r="F2" s="1"/>
  <c r="E12"/>
  <c r="C24" i="1"/>
  <c r="D12" i="3"/>
  <c r="F12" s="1"/>
  <c r="E4"/>
  <c r="C16" i="1"/>
  <c r="D4" i="3"/>
  <c r="F4" s="1"/>
  <c r="D8" i="1"/>
  <c r="D2" i="4"/>
  <c r="D4"/>
  <c r="D6"/>
  <c r="D8"/>
  <c r="D10"/>
  <c r="D12"/>
  <c r="B7"/>
  <c r="D7" s="1"/>
  <c r="G8"/>
  <c r="G10"/>
  <c r="B11"/>
  <c r="D11" s="1"/>
  <c r="A4" i="1"/>
  <c r="G4" s="1"/>
  <c r="C3" i="3"/>
  <c r="C5"/>
  <c r="C7"/>
  <c r="C9"/>
  <c r="C10"/>
  <c r="C11"/>
  <c r="C13"/>
  <c r="B8" i="4"/>
  <c r="E13" i="3" l="1"/>
  <c r="D13"/>
  <c r="F13" s="1"/>
  <c r="C25" i="1"/>
  <c r="E10" i="3"/>
  <c r="C22" i="1"/>
  <c r="D10" i="3"/>
  <c r="F10" s="1"/>
  <c r="E7"/>
  <c r="D7"/>
  <c r="F7" s="1"/>
  <c r="C19" i="1"/>
  <c r="E3" i="3"/>
  <c r="D3"/>
  <c r="F3" s="1"/>
  <c r="C15" i="1"/>
  <c r="E11" i="3"/>
  <c r="D11"/>
  <c r="F11" s="1"/>
  <c r="C23" i="1"/>
  <c r="E9" i="3"/>
  <c r="D9"/>
  <c r="F9" s="1"/>
  <c r="C21" i="1"/>
  <c r="E5" i="3"/>
  <c r="D5"/>
  <c r="F5" s="1"/>
  <c r="C17" i="1"/>
</calcChain>
</file>

<file path=xl/sharedStrings.xml><?xml version="1.0" encoding="utf-8"?>
<sst xmlns="http://schemas.openxmlformats.org/spreadsheetml/2006/main" count="1645" uniqueCount="315">
  <si>
    <t>Excel-Facile Premium • Modèle de Dépenses Mensuelles</t>
  </si>
  <si>
    <t>Dépenses annuelles</t>
  </si>
  <si>
    <t>Budget annuel</t>
  </si>
  <si>
    <t>Écart annuel</t>
  </si>
  <si>
    <t>Transactions</t>
  </si>
  <si>
    <t>Dépense moyenne</t>
  </si>
  <si>
    <t>Catégories</t>
  </si>
  <si>
    <t>Analyse rapide par catégorie</t>
  </si>
  <si>
    <t>Catégorie</t>
  </si>
  <si>
    <t>Budget</t>
  </si>
  <si>
    <t>Dépenses</t>
  </si>
  <si>
    <t>Date</t>
  </si>
  <si>
    <t>Référence</t>
  </si>
  <si>
    <t>Sous-catégorie</t>
  </si>
  <si>
    <t>Description</t>
  </si>
  <si>
    <t>Fournisseur</t>
  </si>
  <si>
    <t>Moyen de paiement</t>
  </si>
  <si>
    <t>Montant HT</t>
  </si>
  <si>
    <t>TVA %</t>
  </si>
  <si>
    <t>Montant TTC</t>
  </si>
  <si>
    <t>Statut</t>
  </si>
  <si>
    <t>Observations</t>
  </si>
  <si>
    <t>DEP-0001</t>
  </si>
  <si>
    <t>Téléphone</t>
  </si>
  <si>
    <t>Mobile</t>
  </si>
  <si>
    <t>Dépense téléphone</t>
  </si>
  <si>
    <t>Orange</t>
  </si>
  <si>
    <t>Espèces</t>
  </si>
  <si>
    <t>Payée</t>
  </si>
  <si>
    <t>DEP-0002</t>
  </si>
  <si>
    <t>Santé</t>
  </si>
  <si>
    <t>Pharmacie</t>
  </si>
  <si>
    <t>Dépense santé</t>
  </si>
  <si>
    <t>Boulanger</t>
  </si>
  <si>
    <t>Chèque</t>
  </si>
  <si>
    <t>DEP-0003</t>
  </si>
  <si>
    <t>Logement</t>
  </si>
  <si>
    <t>Loyer</t>
  </si>
  <si>
    <t>Dépense logement</t>
  </si>
  <si>
    <t>Leroy Merlin</t>
  </si>
  <si>
    <t>Prélèvement</t>
  </si>
  <si>
    <t>DEP-0004</t>
  </si>
  <si>
    <t>Énergie</t>
  </si>
  <si>
    <t>Électricité</t>
  </si>
  <si>
    <t>Dépense énergie</t>
  </si>
  <si>
    <t>EDF</t>
  </si>
  <si>
    <t>À vérifier</t>
  </si>
  <si>
    <t>DEP-0005</t>
  </si>
  <si>
    <t>Impôts</t>
  </si>
  <si>
    <t>Taxe</t>
  </si>
  <si>
    <t>Dépense impôts</t>
  </si>
  <si>
    <t>Carrefour</t>
  </si>
  <si>
    <t>Carte bancaire</t>
  </si>
  <si>
    <t>DEP-0006</t>
  </si>
  <si>
    <t>DEP-0007</t>
  </si>
  <si>
    <t>Transport</t>
  </si>
  <si>
    <t>Carburant</t>
  </si>
  <si>
    <t>Dépense transport</t>
  </si>
  <si>
    <t>DEP-0008</t>
  </si>
  <si>
    <t>Loisirs</t>
  </si>
  <si>
    <t>Restaurant</t>
  </si>
  <si>
    <t>Dépense loisirs</t>
  </si>
  <si>
    <t>Doctolib</t>
  </si>
  <si>
    <t>DEP-0009</t>
  </si>
  <si>
    <t>Decathlon</t>
  </si>
  <si>
    <t>DEP-0010</t>
  </si>
  <si>
    <t>SNCF</t>
  </si>
  <si>
    <t>DEP-0011</t>
  </si>
  <si>
    <t>AXA</t>
  </si>
  <si>
    <t>En attente</t>
  </si>
  <si>
    <t>DEP-0012</t>
  </si>
  <si>
    <t>DEP-0013</t>
  </si>
  <si>
    <t>DEP-0014</t>
  </si>
  <si>
    <t>Alimentation</t>
  </si>
  <si>
    <t>Courses</t>
  </si>
  <si>
    <t>Dépense alimentation</t>
  </si>
  <si>
    <t>DEP-0015</t>
  </si>
  <si>
    <t>DEP-0016</t>
  </si>
  <si>
    <t>DEP-0017</t>
  </si>
  <si>
    <t>Divers</t>
  </si>
  <si>
    <t>Autre</t>
  </si>
  <si>
    <t>Dépense divers</t>
  </si>
  <si>
    <t>Virement</t>
  </si>
  <si>
    <t>DEP-0018</t>
  </si>
  <si>
    <t>Internet</t>
  </si>
  <si>
    <t>Fibre</t>
  </si>
  <si>
    <t>Dépense internet</t>
  </si>
  <si>
    <t>DEP-0019</t>
  </si>
  <si>
    <t>DEP-0020</t>
  </si>
  <si>
    <t>DEP-0021</t>
  </si>
  <si>
    <t>PayPal</t>
  </si>
  <si>
    <t>DEP-0022</t>
  </si>
  <si>
    <t>DEP-0023</t>
  </si>
  <si>
    <t>DEP-0024</t>
  </si>
  <si>
    <t>DEP-0025</t>
  </si>
  <si>
    <t>DEP-0026</t>
  </si>
  <si>
    <t>DEP-0027</t>
  </si>
  <si>
    <t>DEP-0028</t>
  </si>
  <si>
    <t>DEP-0029</t>
  </si>
  <si>
    <t>Amazon</t>
  </si>
  <si>
    <t>DEP-0030</t>
  </si>
  <si>
    <t>TotalEnergies</t>
  </si>
  <si>
    <t>DEP-0031</t>
  </si>
  <si>
    <t>DEP-0032</t>
  </si>
  <si>
    <t>DEP-0033</t>
  </si>
  <si>
    <t>La Poste</t>
  </si>
  <si>
    <t>DEP-0034</t>
  </si>
  <si>
    <t>DEP-0035</t>
  </si>
  <si>
    <t>DEP-0036</t>
  </si>
  <si>
    <t>DEP-0037</t>
  </si>
  <si>
    <t>DEP-0038</t>
  </si>
  <si>
    <t>DEP-0039</t>
  </si>
  <si>
    <t>Éducation</t>
  </si>
  <si>
    <t>Formation</t>
  </si>
  <si>
    <t>Dépense éducation</t>
  </si>
  <si>
    <t>DEP-0040</t>
  </si>
  <si>
    <t>Assurances</t>
  </si>
  <si>
    <t>Habitation</t>
  </si>
  <si>
    <t>Dépense assurances</t>
  </si>
  <si>
    <t>DEP-0041</t>
  </si>
  <si>
    <t>DEP-0042</t>
  </si>
  <si>
    <t>DEP-0043</t>
  </si>
  <si>
    <t>DEP-0044</t>
  </si>
  <si>
    <t>DEP-0045</t>
  </si>
  <si>
    <t>DEP-0046</t>
  </si>
  <si>
    <t>DEP-0047</t>
  </si>
  <si>
    <t>DEP-0048</t>
  </si>
  <si>
    <t>DEP-0049</t>
  </si>
  <si>
    <t>DEP-0050</t>
  </si>
  <si>
    <t>DEP-0051</t>
  </si>
  <si>
    <t>DEP-0052</t>
  </si>
  <si>
    <t>DEP-0053</t>
  </si>
  <si>
    <t>DEP-0054</t>
  </si>
  <si>
    <t>DEP-0055</t>
  </si>
  <si>
    <t>DEP-0056</t>
  </si>
  <si>
    <t>DEP-0057</t>
  </si>
  <si>
    <t>DEP-0058</t>
  </si>
  <si>
    <t>DEP-0059</t>
  </si>
  <si>
    <t>DEP-0060</t>
  </si>
  <si>
    <t>DEP-0061</t>
  </si>
  <si>
    <t>DEP-0062</t>
  </si>
  <si>
    <t>DEP-0063</t>
  </si>
  <si>
    <t>DEP-0064</t>
  </si>
  <si>
    <t>DEP-0065</t>
  </si>
  <si>
    <t>DEP-0066</t>
  </si>
  <si>
    <t>DEP-0067</t>
  </si>
  <si>
    <t>DEP-0068</t>
  </si>
  <si>
    <t>DEP-0069</t>
  </si>
  <si>
    <t>DEP-0070</t>
  </si>
  <si>
    <t>DEP-0071</t>
  </si>
  <si>
    <t>DEP-0072</t>
  </si>
  <si>
    <t>DEP-0073</t>
  </si>
  <si>
    <t>DEP-0074</t>
  </si>
  <si>
    <t>DEP-0075</t>
  </si>
  <si>
    <t>DEP-0076</t>
  </si>
  <si>
    <t>DEP-0077</t>
  </si>
  <si>
    <t>DEP-0078</t>
  </si>
  <si>
    <t>DEP-0079</t>
  </si>
  <si>
    <t>DEP-0080</t>
  </si>
  <si>
    <t>DEP-0081</t>
  </si>
  <si>
    <t>DEP-0082</t>
  </si>
  <si>
    <t>DEP-0083</t>
  </si>
  <si>
    <t>DEP-0084</t>
  </si>
  <si>
    <t>DEP-0085</t>
  </si>
  <si>
    <t>DEP-0086</t>
  </si>
  <si>
    <t>DEP-0087</t>
  </si>
  <si>
    <t>DEP-0088</t>
  </si>
  <si>
    <t>DEP-0089</t>
  </si>
  <si>
    <t>DEP-0090</t>
  </si>
  <si>
    <t>DEP-0091</t>
  </si>
  <si>
    <t>DEP-0092</t>
  </si>
  <si>
    <t>DEP-0093</t>
  </si>
  <si>
    <t>DEP-0094</t>
  </si>
  <si>
    <t>DEP-0095</t>
  </si>
  <si>
    <t>DEP-0096</t>
  </si>
  <si>
    <t>DEP-0097</t>
  </si>
  <si>
    <t>DEP-0098</t>
  </si>
  <si>
    <t>DEP-0099</t>
  </si>
  <si>
    <t>DEP-0100</t>
  </si>
  <si>
    <t>DEP-0101</t>
  </si>
  <si>
    <t>DEP-0102</t>
  </si>
  <si>
    <t>DEP-0103</t>
  </si>
  <si>
    <t>DEP-0104</t>
  </si>
  <si>
    <t>DEP-0105</t>
  </si>
  <si>
    <t>DEP-0106</t>
  </si>
  <si>
    <t>DEP-0107</t>
  </si>
  <si>
    <t>DEP-0108</t>
  </si>
  <si>
    <t>DEP-0109</t>
  </si>
  <si>
    <t>DEP-0110</t>
  </si>
  <si>
    <t>DEP-0111</t>
  </si>
  <si>
    <t>DEP-0112</t>
  </si>
  <si>
    <t>DEP-0113</t>
  </si>
  <si>
    <t>DEP-0114</t>
  </si>
  <si>
    <t>DEP-0115</t>
  </si>
  <si>
    <t>DEP-0116</t>
  </si>
  <si>
    <t>DEP-0117</t>
  </si>
  <si>
    <t>DEP-0118</t>
  </si>
  <si>
    <t>DEP-0119</t>
  </si>
  <si>
    <t>DEP-0120</t>
  </si>
  <si>
    <t>DEP-0121</t>
  </si>
  <si>
    <t>DEP-0122</t>
  </si>
  <si>
    <t>DEP-0123</t>
  </si>
  <si>
    <t>DEP-0124</t>
  </si>
  <si>
    <t>DEP-0125</t>
  </si>
  <si>
    <t>DEP-0126</t>
  </si>
  <si>
    <t>DEP-0127</t>
  </si>
  <si>
    <t>DEP-0128</t>
  </si>
  <si>
    <t>DEP-0129</t>
  </si>
  <si>
    <t>DEP-0130</t>
  </si>
  <si>
    <t>DEP-0131</t>
  </si>
  <si>
    <t>DEP-0132</t>
  </si>
  <si>
    <t>DEP-0133</t>
  </si>
  <si>
    <t>DEP-0134</t>
  </si>
  <si>
    <t>DEP-0135</t>
  </si>
  <si>
    <t>DEP-0136</t>
  </si>
  <si>
    <t>DEP-0137</t>
  </si>
  <si>
    <t>DEP-0138</t>
  </si>
  <si>
    <t>DEP-0139</t>
  </si>
  <si>
    <t>DEP-0140</t>
  </si>
  <si>
    <t>DEP-0141</t>
  </si>
  <si>
    <t>DEP-0142</t>
  </si>
  <si>
    <t>DEP-0143</t>
  </si>
  <si>
    <t>DEP-0144</t>
  </si>
  <si>
    <t>DEP-0145</t>
  </si>
  <si>
    <t>DEP-0146</t>
  </si>
  <si>
    <t>DEP-0147</t>
  </si>
  <si>
    <t>DEP-0148</t>
  </si>
  <si>
    <t>DEP-0149</t>
  </si>
  <si>
    <t>DEP-0150</t>
  </si>
  <si>
    <t>DEP-0151</t>
  </si>
  <si>
    <t>DEP-0152</t>
  </si>
  <si>
    <t>DEP-0153</t>
  </si>
  <si>
    <t>DEP-0154</t>
  </si>
  <si>
    <t>DEP-0155</t>
  </si>
  <si>
    <t>DEP-0156</t>
  </si>
  <si>
    <t>DEP-0157</t>
  </si>
  <si>
    <t>DEP-0158</t>
  </si>
  <si>
    <t>DEP-0159</t>
  </si>
  <si>
    <t>DEP-0160</t>
  </si>
  <si>
    <t>DEP-0161</t>
  </si>
  <si>
    <t>DEP-0162</t>
  </si>
  <si>
    <t>DEP-0163</t>
  </si>
  <si>
    <t>DEP-0164</t>
  </si>
  <si>
    <t>DEP-0165</t>
  </si>
  <si>
    <t>DEP-0166</t>
  </si>
  <si>
    <t>DEP-0167</t>
  </si>
  <si>
    <t>DEP-0168</t>
  </si>
  <si>
    <t>DEP-0169</t>
  </si>
  <si>
    <t>DEP-0170</t>
  </si>
  <si>
    <t>DEP-0171</t>
  </si>
  <si>
    <t>DEP-0172</t>
  </si>
  <si>
    <t>DEP-0173</t>
  </si>
  <si>
    <t>DEP-0174</t>
  </si>
  <si>
    <t>DEP-0175</t>
  </si>
  <si>
    <t>DEP-0176</t>
  </si>
  <si>
    <t>DEP-0177</t>
  </si>
  <si>
    <t>DEP-0178</t>
  </si>
  <si>
    <t>DEP-0179</t>
  </si>
  <si>
    <t>DEP-0180</t>
  </si>
  <si>
    <t>DEP-0181</t>
  </si>
  <si>
    <t>DEP-0182</t>
  </si>
  <si>
    <t>DEP-0183</t>
  </si>
  <si>
    <t>DEP-0184</t>
  </si>
  <si>
    <t>DEP-0185</t>
  </si>
  <si>
    <t>DEP-0186</t>
  </si>
  <si>
    <t>DEP-0187</t>
  </si>
  <si>
    <t>DEP-0188</t>
  </si>
  <si>
    <t>DEP-0189</t>
  </si>
  <si>
    <t>DEP-0190</t>
  </si>
  <si>
    <t>DEP-0191</t>
  </si>
  <si>
    <t>DEP-0192</t>
  </si>
  <si>
    <t>DEP-0193</t>
  </si>
  <si>
    <t>DEP-0194</t>
  </si>
  <si>
    <t>DEP-0195</t>
  </si>
  <si>
    <t>DEP-0196</t>
  </si>
  <si>
    <t>DEP-0197</t>
  </si>
  <si>
    <t>DEP-0198</t>
  </si>
  <si>
    <t>DEP-0199</t>
  </si>
  <si>
    <t>DEP-0200</t>
  </si>
  <si>
    <t>DEP-0201</t>
  </si>
  <si>
    <t>DEP-0202</t>
  </si>
  <si>
    <t>DEP-0203</t>
  </si>
  <si>
    <t>DEP-0204</t>
  </si>
  <si>
    <t>DEP-0205</t>
  </si>
  <si>
    <t>DEP-0206</t>
  </si>
  <si>
    <t>DEP-0207</t>
  </si>
  <si>
    <t>DEP-0208</t>
  </si>
  <si>
    <t>DEP-0209</t>
  </si>
  <si>
    <t>DEP-0210</t>
  </si>
  <si>
    <t>DEP-0211</t>
  </si>
  <si>
    <t>DEP-0212</t>
  </si>
  <si>
    <t>DEP-0213</t>
  </si>
  <si>
    <t>DEP-0214</t>
  </si>
  <si>
    <t>DEP-0215</t>
  </si>
  <si>
    <t>DEP-0216</t>
  </si>
  <si>
    <t>DEP-0217</t>
  </si>
  <si>
    <t>DEP-0218</t>
  </si>
  <si>
    <t>DEP-0219</t>
  </si>
  <si>
    <t>DEP-0220</t>
  </si>
  <si>
    <t>Budget mensuel</t>
  </si>
  <si>
    <t>Dépenses réelles</t>
  </si>
  <si>
    <t>Écart</t>
  </si>
  <si>
    <t>% utilisé</t>
  </si>
  <si>
    <t>Mois</t>
  </si>
  <si>
    <t>Sous-catégories</t>
  </si>
  <si>
    <t>Moyens de paiement</t>
  </si>
  <si>
    <t>Statuts</t>
  </si>
  <si>
    <t>TVA</t>
  </si>
  <si>
    <t>Guide d'utilisation • Dépenses Mensuelles Premium</t>
  </si>
  <si>
    <t>1. Saisissez vos dépenses dans la feuille Dépenses.</t>
  </si>
  <si>
    <t>2. Personnalisez les catégories, moyens de paiement, statuts et TVA dans Paramètres.</t>
  </si>
  <si>
    <t>3. Définissez le budget mensuel par catégorie dans la feuille Budget.</t>
  </si>
  <si>
    <t>4. Consultez le Tableau de Bord pour suivre vos indicateurs principaux.</t>
  </si>
  <si>
    <t>5. Analysez les dépenses mensuelles et par catégorie dans Statistiques.</t>
  </si>
  <si>
    <t>6. Les cellules en dépassement sont mises en évidence automatiquement.</t>
  </si>
</sst>
</file>

<file path=xl/styles.xml><?xml version="1.0" encoding="utf-8"?>
<styleSheet xmlns="http://schemas.openxmlformats.org/spreadsheetml/2006/main">
  <numFmts count="2">
    <numFmt numFmtId="164" formatCode="#,##0.00\ \€"/>
    <numFmt numFmtId="165" formatCode="mmm\ yyyy"/>
  </numFmts>
  <fonts count="5">
    <font>
      <sz val="11"/>
      <name val="Carlito"/>
    </font>
    <font>
      <b/>
      <sz val="11"/>
      <color rgb="FFFFFFFF"/>
      <name val="Carlito"/>
    </font>
    <font>
      <b/>
      <sz val="18"/>
      <color rgb="FFFFFFFF"/>
      <name val="Carlito"/>
    </font>
    <font>
      <b/>
      <sz val="10"/>
      <color rgb="FFFFFFFF"/>
      <name val="Carlito"/>
    </font>
    <font>
      <b/>
      <sz val="14"/>
      <color rgb="FF0F172A"/>
      <name val="Carlito"/>
    </font>
  </fonts>
  <fills count="5">
    <fill>
      <patternFill patternType="none"/>
    </fill>
    <fill>
      <patternFill patternType="gray125"/>
    </fill>
    <fill>
      <patternFill patternType="solid">
        <fgColor rgb="FF0F4C5C"/>
      </patternFill>
    </fill>
    <fill>
      <patternFill patternType="solid">
        <fgColor rgb="FFEAF4F4"/>
      </patternFill>
    </fill>
    <fill>
      <patternFill patternType="solid">
        <fgColor rgb="FF2E8B5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NumberFormat="1" applyFont="1" applyFill="1" applyBorder="1" applyAlignment="1">
      <alignment horizontal="center" vertical="center"/>
    </xf>
    <xf numFmtId="14" fontId="1" fillId="2" borderId="0" xfId="0" applyNumberFormat="1" applyFont="1" applyFill="1" applyBorder="1" applyAlignment="1">
      <alignment horizontal="center" vertical="center"/>
    </xf>
    <xf numFmtId="164" fontId="1" fillId="2" borderId="0" xfId="0" applyNumberFormat="1" applyFont="1" applyFill="1" applyBorder="1" applyAlignment="1">
      <alignment horizontal="center" vertical="center"/>
    </xf>
    <xf numFmtId="9" fontId="1" fillId="2" borderId="0" xfId="0" applyNumberFormat="1" applyFont="1" applyFill="1" applyBorder="1" applyAlignment="1">
      <alignment horizontal="center" vertical="center"/>
    </xf>
    <xf numFmtId="165" fontId="1" fillId="2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wrapText="1"/>
    </xf>
    <xf numFmtId="0" fontId="1" fillId="4" borderId="0" xfId="0" applyNumberFormat="1" applyFont="1" applyFill="1" applyBorder="1" applyAlignment="1">
      <alignment horizontal="center" vertical="center"/>
    </xf>
    <xf numFmtId="0" fontId="0" fillId="0" borderId="0" xfId="0"/>
    <xf numFmtId="0" fontId="3" fillId="2" borderId="0" xfId="0" applyNumberFormat="1" applyFont="1" applyFill="1" applyBorder="1" applyAlignment="1">
      <alignment horizontal="center" vertical="center"/>
    </xf>
    <xf numFmtId="1" fontId="4" fillId="3" borderId="0" xfId="0" applyNumberFormat="1" applyFont="1" applyFill="1" applyBorder="1" applyAlignment="1">
      <alignment horizontal="center" vertical="center"/>
    </xf>
    <xf numFmtId="164" fontId="4" fillId="3" borderId="0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164" fontId="0" fillId="0" borderId="0" xfId="0" applyNumberFormat="1" applyFont="1" applyFill="1" applyBorder="1"/>
    <xf numFmtId="0" fontId="1" fillId="2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b/>
        <color rgb="FF2E8B57"/>
      </font>
      <fill>
        <patternFill patternType="solid">
          <bgColor rgb="FFDCFCE7"/>
        </patternFill>
      </fill>
    </dxf>
    <dxf>
      <font>
        <b/>
        <color rgb="FFDC2626"/>
      </font>
      <fill>
        <patternFill patternType="solid">
          <bgColor rgb="FFFEE2E2"/>
        </patternFill>
      </fill>
    </dxf>
    <dxf>
      <fill>
        <patternFill patternType="solid">
          <bgColor rgb="FFFEE2E2"/>
        </patternFill>
      </fill>
    </dxf>
    <dxf>
      <fill>
        <patternFill patternType="solid">
          <bgColor rgb="FFFEF3C7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ES"/>
  <c:chart>
    <c:title>
      <c:tx>
        <c:rich>
          <a:bodyPr/>
          <a:lstStyle/>
          <a:p>
            <a:r>
              <a:rPr lang="es-ES"/>
              <a:t>Budget vs dépenses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v>Budget</c:v>
          </c:tx>
          <c:cat>
            <c:strRef>
              <c:f>'Tableau de Bord'!$A$14:$A$25</c:f>
              <c:strCache>
                <c:ptCount val="12"/>
                <c:pt idx="0">
                  <c:v>Logement</c:v>
                </c:pt>
                <c:pt idx="1">
                  <c:v>Alimentation</c:v>
                </c:pt>
                <c:pt idx="2">
                  <c:v>Transport</c:v>
                </c:pt>
                <c:pt idx="3">
                  <c:v>Énergie</c:v>
                </c:pt>
                <c:pt idx="4">
                  <c:v>Téléphone</c:v>
                </c:pt>
                <c:pt idx="5">
                  <c:v>Internet</c:v>
                </c:pt>
                <c:pt idx="6">
                  <c:v>Assurances</c:v>
                </c:pt>
                <c:pt idx="7">
                  <c:v>Santé</c:v>
                </c:pt>
                <c:pt idx="8">
                  <c:v>Loisirs</c:v>
                </c:pt>
                <c:pt idx="9">
                  <c:v>Éducation</c:v>
                </c:pt>
                <c:pt idx="10">
                  <c:v>Impôts</c:v>
                </c:pt>
                <c:pt idx="11">
                  <c:v>Divers</c:v>
                </c:pt>
              </c:strCache>
            </c:strRef>
          </c:cat>
          <c:val>
            <c:numRef>
              <c:f>'Tableau de Bord'!$B$14:$B$25</c:f>
              <c:numCache>
                <c:formatCode>General</c:formatCode>
                <c:ptCount val="12"/>
                <c:pt idx="0">
                  <c:v>1200</c:v>
                </c:pt>
                <c:pt idx="1">
                  <c:v>400</c:v>
                </c:pt>
                <c:pt idx="2">
                  <c:v>250</c:v>
                </c:pt>
                <c:pt idx="3">
                  <c:v>650</c:v>
                </c:pt>
                <c:pt idx="4">
                  <c:v>150</c:v>
                </c:pt>
                <c:pt idx="5">
                  <c:v>900</c:v>
                </c:pt>
                <c:pt idx="6">
                  <c:v>250</c:v>
                </c:pt>
                <c:pt idx="7">
                  <c:v>900</c:v>
                </c:pt>
                <c:pt idx="8">
                  <c:v>1200</c:v>
                </c:pt>
                <c:pt idx="9">
                  <c:v>150</c:v>
                </c:pt>
                <c:pt idx="10">
                  <c:v>250</c:v>
                </c:pt>
                <c:pt idx="11">
                  <c:v>150</c:v>
                </c:pt>
              </c:numCache>
            </c:numRef>
          </c:val>
        </c:ser>
        <c:ser>
          <c:idx val="1"/>
          <c:order val="1"/>
          <c:tx>
            <c:v>Dépenses</c:v>
          </c:tx>
          <c:cat>
            <c:strRef>
              <c:f>'Tableau de Bord'!$A$14:$A$25</c:f>
              <c:strCache>
                <c:ptCount val="12"/>
                <c:pt idx="0">
                  <c:v>Logement</c:v>
                </c:pt>
                <c:pt idx="1">
                  <c:v>Alimentation</c:v>
                </c:pt>
                <c:pt idx="2">
                  <c:v>Transport</c:v>
                </c:pt>
                <c:pt idx="3">
                  <c:v>Énergie</c:v>
                </c:pt>
                <c:pt idx="4">
                  <c:v>Téléphone</c:v>
                </c:pt>
                <c:pt idx="5">
                  <c:v>Internet</c:v>
                </c:pt>
                <c:pt idx="6">
                  <c:v>Assurances</c:v>
                </c:pt>
                <c:pt idx="7">
                  <c:v>Santé</c:v>
                </c:pt>
                <c:pt idx="8">
                  <c:v>Loisirs</c:v>
                </c:pt>
                <c:pt idx="9">
                  <c:v>Éducation</c:v>
                </c:pt>
                <c:pt idx="10">
                  <c:v>Impôts</c:v>
                </c:pt>
                <c:pt idx="11">
                  <c:v>Divers</c:v>
                </c:pt>
              </c:strCache>
            </c:strRef>
          </c:cat>
          <c:val>
            <c:numRef>
              <c:f>'Tableau de Bord'!$C$14:$C$25</c:f>
              <c:numCache>
                <c:formatCode>General</c:formatCode>
                <c:ptCount val="12"/>
                <c:pt idx="0">
                  <c:v>9334.3042000000005</c:v>
                </c:pt>
                <c:pt idx="1">
                  <c:v>10572.113000000001</c:v>
                </c:pt>
                <c:pt idx="2">
                  <c:v>7567.5013999999992</c:v>
                </c:pt>
                <c:pt idx="3">
                  <c:v>8518.9195999999993</c:v>
                </c:pt>
                <c:pt idx="4">
                  <c:v>9149.162049999999</c:v>
                </c:pt>
                <c:pt idx="5">
                  <c:v>4643.4594500000003</c:v>
                </c:pt>
                <c:pt idx="6">
                  <c:v>7775.6125999999986</c:v>
                </c:pt>
                <c:pt idx="7">
                  <c:v>10899.157499999998</c:v>
                </c:pt>
                <c:pt idx="8">
                  <c:v>13478.579650000005</c:v>
                </c:pt>
                <c:pt idx="9">
                  <c:v>7318.5315499999997</c:v>
                </c:pt>
                <c:pt idx="10">
                  <c:v>7729.8499499999998</c:v>
                </c:pt>
                <c:pt idx="11">
                  <c:v>8555.7054499999995</c:v>
                </c:pt>
              </c:numCache>
            </c:numRef>
          </c:val>
        </c:ser>
        <c:axId val="101954304"/>
        <c:axId val="101955840"/>
      </c:barChart>
      <c:catAx>
        <c:axId val="101954304"/>
        <c:scaling>
          <c:orientation val="minMax"/>
        </c:scaling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0"/>
        <c:majorTickMark val="none"/>
        <c:tickLblPos val="nextTo"/>
        <c:crossAx val="101955840"/>
        <c:crosses val="autoZero"/>
        <c:lblAlgn val="ctr"/>
        <c:lblOffset val="100"/>
      </c:catAx>
      <c:valAx>
        <c:axId val="101955840"/>
        <c:scaling>
          <c:orientation val="minMax"/>
        </c:scaling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0"/>
        <c:majorTickMark val="none"/>
        <c:tickLblPos val="nextTo"/>
        <c:crossAx val="101954304"/>
        <c:crosses val="autoZero"/>
        <c:crossBetween val="between"/>
      </c:valAx>
    </c:plotArea>
    <c:legend>
      <c:legendPos val="b"/>
      <c:layout/>
    </c:legend>
    <c:plotVisOnly val="1"/>
  </c:chart>
  <c:spPr>
    <a:ln w="9525">
      <a:solidFill>
        <a:srgbClr val="D9D9D9"/>
      </a:solidFill>
      <a:prstDash val="solid"/>
    </a:ln>
  </c:sp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ES"/>
  <c:chart>
    <c:title>
      <c:tx>
        <c:rich>
          <a:bodyPr/>
          <a:lstStyle/>
          <a:p>
            <a:r>
              <a:rPr lang="es-ES"/>
              <a:t>Évolution mensuelle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v>Dépenses</c:v>
          </c:tx>
          <c:cat>
            <c:numRef>
              <c:f>Statistiques!$A$2:$A$13</c:f>
              <c:numCache>
                <c:formatCode>General</c:formatCode>
                <c:ptCount val="12"/>
                <c:pt idx="0">
                  <c:v>46023</c:v>
                </c:pt>
                <c:pt idx="1">
                  <c:v>46054</c:v>
                </c:pt>
                <c:pt idx="2">
                  <c:v>46082</c:v>
                </c:pt>
                <c:pt idx="3">
                  <c:v>46113</c:v>
                </c:pt>
                <c:pt idx="4">
                  <c:v>46143</c:v>
                </c:pt>
                <c:pt idx="5">
                  <c:v>46174</c:v>
                </c:pt>
                <c:pt idx="6">
                  <c:v>46204</c:v>
                </c:pt>
                <c:pt idx="7">
                  <c:v>46235</c:v>
                </c:pt>
                <c:pt idx="8">
                  <c:v>46266</c:v>
                </c:pt>
                <c:pt idx="9">
                  <c:v>46296</c:v>
                </c:pt>
                <c:pt idx="10">
                  <c:v>46327</c:v>
                </c:pt>
                <c:pt idx="11">
                  <c:v>46357</c:v>
                </c:pt>
              </c:numCache>
            </c:numRef>
          </c:cat>
          <c:val>
            <c:numRef>
              <c:f>Statistiques!$B$2:$B$13</c:f>
              <c:numCache>
                <c:formatCode>General</c:formatCode>
                <c:ptCount val="12"/>
                <c:pt idx="0">
                  <c:v>10830.052749999999</c:v>
                </c:pt>
                <c:pt idx="1">
                  <c:v>11496.808849999999</c:v>
                </c:pt>
                <c:pt idx="2">
                  <c:v>9693.7363999999998</c:v>
                </c:pt>
                <c:pt idx="3">
                  <c:v>6340.1885000000002</c:v>
                </c:pt>
                <c:pt idx="4">
                  <c:v>7112.5995000000003</c:v>
                </c:pt>
                <c:pt idx="5">
                  <c:v>8175.4489499999981</c:v>
                </c:pt>
                <c:pt idx="6">
                  <c:v>14085.297349999999</c:v>
                </c:pt>
                <c:pt idx="7">
                  <c:v>7507.3458000000001</c:v>
                </c:pt>
                <c:pt idx="8">
                  <c:v>6746.6315999999997</c:v>
                </c:pt>
                <c:pt idx="9">
                  <c:v>6708.2411500000007</c:v>
                </c:pt>
                <c:pt idx="10">
                  <c:v>6762.2279499999995</c:v>
                </c:pt>
                <c:pt idx="11">
                  <c:v>10084.317600000002</c:v>
                </c:pt>
              </c:numCache>
            </c:numRef>
          </c:val>
        </c:ser>
        <c:ser>
          <c:idx val="1"/>
          <c:order val="1"/>
          <c:tx>
            <c:v>Budget</c:v>
          </c:tx>
          <c:cat>
            <c:numRef>
              <c:f>Statistiques!$A$2:$A$13</c:f>
              <c:numCache>
                <c:formatCode>General</c:formatCode>
                <c:ptCount val="12"/>
                <c:pt idx="0">
                  <c:v>46023</c:v>
                </c:pt>
                <c:pt idx="1">
                  <c:v>46054</c:v>
                </c:pt>
                <c:pt idx="2">
                  <c:v>46082</c:v>
                </c:pt>
                <c:pt idx="3">
                  <c:v>46113</c:v>
                </c:pt>
                <c:pt idx="4">
                  <c:v>46143</c:v>
                </c:pt>
                <c:pt idx="5">
                  <c:v>46174</c:v>
                </c:pt>
                <c:pt idx="6">
                  <c:v>46204</c:v>
                </c:pt>
                <c:pt idx="7">
                  <c:v>46235</c:v>
                </c:pt>
                <c:pt idx="8">
                  <c:v>46266</c:v>
                </c:pt>
                <c:pt idx="9">
                  <c:v>46296</c:v>
                </c:pt>
                <c:pt idx="10">
                  <c:v>46327</c:v>
                </c:pt>
                <c:pt idx="11">
                  <c:v>46357</c:v>
                </c:pt>
              </c:numCache>
            </c:numRef>
          </c:cat>
          <c:val>
            <c:numRef>
              <c:f>Statistiques!$C$2:$C$13</c:f>
              <c:numCache>
                <c:formatCode>General</c:formatCode>
                <c:ptCount val="12"/>
                <c:pt idx="0">
                  <c:v>6450</c:v>
                </c:pt>
                <c:pt idx="1">
                  <c:v>5250</c:v>
                </c:pt>
                <c:pt idx="2">
                  <c:v>4850</c:v>
                </c:pt>
                <c:pt idx="3">
                  <c:v>4600</c:v>
                </c:pt>
                <c:pt idx="4">
                  <c:v>3950</c:v>
                </c:pt>
                <c:pt idx="5">
                  <c:v>3800</c:v>
                </c:pt>
                <c:pt idx="6">
                  <c:v>2900</c:v>
                </c:pt>
                <c:pt idx="7">
                  <c:v>2650</c:v>
                </c:pt>
                <c:pt idx="8">
                  <c:v>1750</c:v>
                </c:pt>
                <c:pt idx="9">
                  <c:v>550</c:v>
                </c:pt>
                <c:pt idx="10">
                  <c:v>400</c:v>
                </c:pt>
                <c:pt idx="11">
                  <c:v>150</c:v>
                </c:pt>
              </c:numCache>
            </c:numRef>
          </c:val>
        </c:ser>
        <c:ser>
          <c:idx val="2"/>
          <c:order val="2"/>
          <c:tx>
            <c:v>Écart</c:v>
          </c:tx>
          <c:cat>
            <c:numRef>
              <c:f>Statistiques!$A$2:$A$13</c:f>
              <c:numCache>
                <c:formatCode>General</c:formatCode>
                <c:ptCount val="12"/>
                <c:pt idx="0">
                  <c:v>46023</c:v>
                </c:pt>
                <c:pt idx="1">
                  <c:v>46054</c:v>
                </c:pt>
                <c:pt idx="2">
                  <c:v>46082</c:v>
                </c:pt>
                <c:pt idx="3">
                  <c:v>46113</c:v>
                </c:pt>
                <c:pt idx="4">
                  <c:v>46143</c:v>
                </c:pt>
                <c:pt idx="5">
                  <c:v>46174</c:v>
                </c:pt>
                <c:pt idx="6">
                  <c:v>46204</c:v>
                </c:pt>
                <c:pt idx="7">
                  <c:v>46235</c:v>
                </c:pt>
                <c:pt idx="8">
                  <c:v>46266</c:v>
                </c:pt>
                <c:pt idx="9">
                  <c:v>46296</c:v>
                </c:pt>
                <c:pt idx="10">
                  <c:v>46327</c:v>
                </c:pt>
                <c:pt idx="11">
                  <c:v>46357</c:v>
                </c:pt>
              </c:numCache>
            </c:numRef>
          </c:cat>
          <c:val>
            <c:numRef>
              <c:f>Statistiques!$D$2:$D$13</c:f>
              <c:numCache>
                <c:formatCode>General</c:formatCode>
                <c:ptCount val="12"/>
                <c:pt idx="0">
                  <c:v>-4380.0527499999989</c:v>
                </c:pt>
                <c:pt idx="1">
                  <c:v>-6246.8088499999994</c:v>
                </c:pt>
                <c:pt idx="2">
                  <c:v>-4843.7363999999998</c:v>
                </c:pt>
                <c:pt idx="3">
                  <c:v>-1740.1885000000002</c:v>
                </c:pt>
                <c:pt idx="4">
                  <c:v>-3162.5995000000003</c:v>
                </c:pt>
                <c:pt idx="5">
                  <c:v>-4375.4489499999981</c:v>
                </c:pt>
                <c:pt idx="6">
                  <c:v>-11185.297349999999</c:v>
                </c:pt>
                <c:pt idx="7">
                  <c:v>-4857.3458000000001</c:v>
                </c:pt>
                <c:pt idx="8">
                  <c:v>-4996.6315999999997</c:v>
                </c:pt>
                <c:pt idx="9">
                  <c:v>-6158.2411500000007</c:v>
                </c:pt>
                <c:pt idx="10">
                  <c:v>-6362.2279499999995</c:v>
                </c:pt>
                <c:pt idx="11">
                  <c:v>-9934.3176000000021</c:v>
                </c:pt>
              </c:numCache>
            </c:numRef>
          </c:val>
        </c:ser>
        <c:axId val="131089920"/>
        <c:axId val="131091456"/>
      </c:barChart>
      <c:catAx>
        <c:axId val="131089920"/>
        <c:scaling>
          <c:orientation val="minMax"/>
        </c:scaling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0"/>
        <c:majorTickMark val="none"/>
        <c:tickLblPos val="nextTo"/>
        <c:crossAx val="131091456"/>
        <c:crosses val="autoZero"/>
        <c:lblAlgn val="ctr"/>
        <c:lblOffset val="100"/>
      </c:catAx>
      <c:valAx>
        <c:axId val="131091456"/>
        <c:scaling>
          <c:orientation val="minMax"/>
        </c:scaling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0"/>
        <c:majorTickMark val="none"/>
        <c:tickLblPos val="nextTo"/>
        <c:crossAx val="131089920"/>
        <c:crosses val="autoZero"/>
        <c:crossBetween val="between"/>
      </c:valAx>
    </c:plotArea>
    <c:legend>
      <c:legendPos val="b"/>
    </c:legend>
    <c:plotVisOnly val="1"/>
  </c:chart>
  <c:spPr>
    <a:ln w="9525">
      <a:solidFill>
        <a:srgbClr val="D9D9D9"/>
      </a:solidFill>
      <a:prstDash val="solid"/>
    </a:ln>
  </c:sp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ES"/>
  <c:chart>
    <c:title>
      <c:tx>
        <c:rich>
          <a:bodyPr/>
          <a:lstStyle/>
          <a:p>
            <a:r>
              <a:rPr lang="es-ES"/>
              <a:t>Budget vs dépenses par catégorie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v>Dépenses</c:v>
          </c:tx>
          <c:cat>
            <c:strRef>
              <c:f>Statistiques!$F$2:$F$13</c:f>
              <c:strCache>
                <c:ptCount val="12"/>
                <c:pt idx="0">
                  <c:v>Logement</c:v>
                </c:pt>
                <c:pt idx="1">
                  <c:v>Alimentation</c:v>
                </c:pt>
                <c:pt idx="2">
                  <c:v>Transport</c:v>
                </c:pt>
                <c:pt idx="3">
                  <c:v>Énergie</c:v>
                </c:pt>
                <c:pt idx="4">
                  <c:v>Téléphone</c:v>
                </c:pt>
                <c:pt idx="5">
                  <c:v>Internet</c:v>
                </c:pt>
                <c:pt idx="6">
                  <c:v>Assurances</c:v>
                </c:pt>
                <c:pt idx="7">
                  <c:v>Santé</c:v>
                </c:pt>
                <c:pt idx="8">
                  <c:v>Loisirs</c:v>
                </c:pt>
                <c:pt idx="9">
                  <c:v>Éducation</c:v>
                </c:pt>
                <c:pt idx="10">
                  <c:v>Impôts</c:v>
                </c:pt>
                <c:pt idx="11">
                  <c:v>Divers</c:v>
                </c:pt>
              </c:strCache>
            </c:strRef>
          </c:cat>
          <c:val>
            <c:numRef>
              <c:f>Statistiques!$G$2:$G$13</c:f>
              <c:numCache>
                <c:formatCode>General</c:formatCode>
                <c:ptCount val="12"/>
                <c:pt idx="0">
                  <c:v>9334.3042000000005</c:v>
                </c:pt>
                <c:pt idx="1">
                  <c:v>10572.113000000001</c:v>
                </c:pt>
                <c:pt idx="2">
                  <c:v>7567.5013999999992</c:v>
                </c:pt>
                <c:pt idx="3">
                  <c:v>8518.9195999999993</c:v>
                </c:pt>
                <c:pt idx="4">
                  <c:v>9149.162049999999</c:v>
                </c:pt>
                <c:pt idx="5">
                  <c:v>4643.4594500000003</c:v>
                </c:pt>
                <c:pt idx="6">
                  <c:v>7775.6125999999986</c:v>
                </c:pt>
                <c:pt idx="7">
                  <c:v>10899.157499999998</c:v>
                </c:pt>
                <c:pt idx="8">
                  <c:v>13478.579650000005</c:v>
                </c:pt>
                <c:pt idx="9">
                  <c:v>7318.5315499999997</c:v>
                </c:pt>
                <c:pt idx="10">
                  <c:v>7729.8499499999998</c:v>
                </c:pt>
                <c:pt idx="11">
                  <c:v>8555.7054499999995</c:v>
                </c:pt>
              </c:numCache>
            </c:numRef>
          </c:val>
        </c:ser>
        <c:ser>
          <c:idx val="1"/>
          <c:order val="1"/>
          <c:tx>
            <c:v>Budget</c:v>
          </c:tx>
          <c:cat>
            <c:strRef>
              <c:f>Statistiques!$F$2:$F$13</c:f>
              <c:strCache>
                <c:ptCount val="12"/>
                <c:pt idx="0">
                  <c:v>Logement</c:v>
                </c:pt>
                <c:pt idx="1">
                  <c:v>Alimentation</c:v>
                </c:pt>
                <c:pt idx="2">
                  <c:v>Transport</c:v>
                </c:pt>
                <c:pt idx="3">
                  <c:v>Énergie</c:v>
                </c:pt>
                <c:pt idx="4">
                  <c:v>Téléphone</c:v>
                </c:pt>
                <c:pt idx="5">
                  <c:v>Internet</c:v>
                </c:pt>
                <c:pt idx="6">
                  <c:v>Assurances</c:v>
                </c:pt>
                <c:pt idx="7">
                  <c:v>Santé</c:v>
                </c:pt>
                <c:pt idx="8">
                  <c:v>Loisirs</c:v>
                </c:pt>
                <c:pt idx="9">
                  <c:v>Éducation</c:v>
                </c:pt>
                <c:pt idx="10">
                  <c:v>Impôts</c:v>
                </c:pt>
                <c:pt idx="11">
                  <c:v>Divers</c:v>
                </c:pt>
              </c:strCache>
            </c:strRef>
          </c:cat>
          <c:val>
            <c:numRef>
              <c:f>Statistiques!$H$2:$H$13</c:f>
              <c:numCache>
                <c:formatCode>General</c:formatCode>
                <c:ptCount val="12"/>
                <c:pt idx="0">
                  <c:v>1200</c:v>
                </c:pt>
                <c:pt idx="1">
                  <c:v>400</c:v>
                </c:pt>
                <c:pt idx="2">
                  <c:v>250</c:v>
                </c:pt>
                <c:pt idx="3">
                  <c:v>650</c:v>
                </c:pt>
                <c:pt idx="4">
                  <c:v>150</c:v>
                </c:pt>
                <c:pt idx="5">
                  <c:v>900</c:v>
                </c:pt>
                <c:pt idx="6">
                  <c:v>250</c:v>
                </c:pt>
                <c:pt idx="7">
                  <c:v>900</c:v>
                </c:pt>
                <c:pt idx="8">
                  <c:v>1200</c:v>
                </c:pt>
                <c:pt idx="9">
                  <c:v>150</c:v>
                </c:pt>
                <c:pt idx="10">
                  <c:v>250</c:v>
                </c:pt>
                <c:pt idx="11">
                  <c:v>150</c:v>
                </c:pt>
              </c:numCache>
            </c:numRef>
          </c:val>
        </c:ser>
        <c:axId val="131129728"/>
        <c:axId val="131131264"/>
      </c:barChart>
      <c:catAx>
        <c:axId val="131129728"/>
        <c:scaling>
          <c:orientation val="minMax"/>
        </c:scaling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0"/>
        <c:majorTickMark val="none"/>
        <c:tickLblPos val="nextTo"/>
        <c:crossAx val="131131264"/>
        <c:crosses val="autoZero"/>
        <c:lblAlgn val="ctr"/>
        <c:lblOffset val="100"/>
      </c:catAx>
      <c:valAx>
        <c:axId val="131131264"/>
        <c:scaling>
          <c:orientation val="minMax"/>
        </c:scaling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0"/>
        <c:majorTickMark val="none"/>
        <c:tickLblPos val="nextTo"/>
        <c:crossAx val="131129728"/>
        <c:crosses val="autoZero"/>
        <c:crossBetween val="between"/>
      </c:valAx>
    </c:plotArea>
    <c:legend>
      <c:legendPos val="b"/>
    </c:legend>
    <c:plotVisOnly val="1"/>
  </c:chart>
  <c:spPr>
    <a:ln w="9525">
      <a:solidFill>
        <a:srgbClr val="D9D9D9"/>
      </a:solidFill>
      <a:prstDash val="solid"/>
    </a:ln>
  </c:sp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12</xdr:row>
      <xdr:rowOff>0</xdr:rowOff>
    </xdr:from>
    <xdr:to>
      <xdr:col>12</xdr:col>
      <xdr:colOff>0</xdr:colOff>
      <xdr:row>28</xdr:row>
      <xdr:rowOff>0</xdr:rowOff>
    </xdr:to>
    <xdr:graphicFrame macro="">
      <xdr:nvGraphicFramePr>
        <xdr:cNvPr id="2" nam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</xdr:row>
      <xdr:rowOff>0</xdr:rowOff>
    </xdr:from>
    <xdr:to>
      <xdr:col>17</xdr:col>
      <xdr:colOff>0</xdr:colOff>
      <xdr:row>18</xdr:row>
      <xdr:rowOff>0</xdr:rowOff>
    </xdr:to>
    <xdr:graphicFrame macro="">
      <xdr:nvGraphicFramePr>
        <xdr:cNvPr id="2" nam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0</xdr:colOff>
      <xdr:row>19</xdr:row>
      <xdr:rowOff>0</xdr:rowOff>
    </xdr:from>
    <xdr:to>
      <xdr:col>17</xdr:col>
      <xdr:colOff>0</xdr:colOff>
      <xdr:row>36</xdr:row>
      <xdr:rowOff>0</xdr:rowOff>
    </xdr:to>
    <xdr:graphicFrame macro="">
      <xdr:nvGraphicFramePr>
        <xdr:cNvPr id="3" nam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_Depenses" displayName="Table_Depenses" ref="A1:L221">
  <tableColumns count="12">
    <tableColumn id="1" name="Date"/>
    <tableColumn id="2" name="Référence"/>
    <tableColumn id="3" name="Catégorie"/>
    <tableColumn id="4" name="Sous-catégorie"/>
    <tableColumn id="5" name="Description"/>
    <tableColumn id="6" name="Fournisseur"/>
    <tableColumn id="7" name="Moyen de paiement"/>
    <tableColumn id="8" name="Montant HT"/>
    <tableColumn id="9" name="TVA %"/>
    <tableColumn id="10" name="Montant TTC"/>
    <tableColumn id="11" name="Statut"/>
    <tableColumn id="12" name="Observation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_Budget" displayName="Table_Budget" ref="A1:F13">
  <tableColumns count="6">
    <tableColumn id="1" name="Catégorie"/>
    <tableColumn id="2" name="Budget mensuel"/>
    <tableColumn id="3" name="Dépenses réelles"/>
    <tableColumn id="4" name="Écart"/>
    <tableColumn id="5" name="% utilisé"/>
    <tableColumn id="6" name="Statu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5"/>
  <sheetViews>
    <sheetView tabSelected="1" workbookViewId="0">
      <selection sqref="A1:L1"/>
    </sheetView>
  </sheetViews>
  <sheetFormatPr baseColWidth="10" defaultColWidth="8.88671875" defaultRowHeight="14.4"/>
  <cols>
    <col min="1" max="1" width="70.77734375" customWidth="1"/>
    <col min="2" max="2" width="6" customWidth="1"/>
    <col min="3" max="3" width="10.21875" customWidth="1"/>
  </cols>
  <sheetData>
    <row r="1" spans="1:12" ht="22.35" customHeight="1">
      <c r="A1" s="12" t="s">
        <v>0</v>
      </c>
      <c r="B1" s="13"/>
      <c r="C1" s="13"/>
      <c r="D1" s="8"/>
      <c r="E1" s="8"/>
      <c r="F1" s="8"/>
      <c r="G1" s="8"/>
      <c r="H1" s="8"/>
      <c r="I1" s="8"/>
      <c r="J1" s="8"/>
      <c r="K1" s="8"/>
      <c r="L1" s="8"/>
    </row>
    <row r="3" spans="1:12">
      <c r="A3" s="9" t="s">
        <v>1</v>
      </c>
      <c r="B3" s="8"/>
      <c r="D3" s="9" t="s">
        <v>2</v>
      </c>
      <c r="E3" s="8"/>
      <c r="G3" s="9" t="s">
        <v>3</v>
      </c>
      <c r="H3" s="8"/>
    </row>
    <row r="4" spans="1:12">
      <c r="A4" s="11">
        <f>SUM(Dépenses!J:J)</f>
        <v>105542.89640000001</v>
      </c>
      <c r="B4" s="8"/>
      <c r="D4" s="11">
        <f>SUM(Budget!B2:B13)*12</f>
        <v>77400</v>
      </c>
      <c r="E4" s="8"/>
      <c r="G4" s="11">
        <f>D4-A4</f>
        <v>-28142.896400000012</v>
      </c>
      <c r="H4" s="8"/>
    </row>
    <row r="5" spans="1:12">
      <c r="A5" s="8"/>
      <c r="B5" s="8"/>
      <c r="D5" s="8"/>
      <c r="E5" s="8"/>
      <c r="G5" s="8"/>
      <c r="H5" s="8"/>
    </row>
    <row r="7" spans="1:12">
      <c r="A7" s="9" t="s">
        <v>4</v>
      </c>
      <c r="B7" s="8"/>
      <c r="D7" s="9" t="s">
        <v>5</v>
      </c>
      <c r="E7" s="8"/>
      <c r="G7" s="9" t="s">
        <v>6</v>
      </c>
      <c r="H7" s="8"/>
    </row>
    <row r="8" spans="1:12">
      <c r="A8" s="10">
        <f>COUNTA(Dépenses!A2:A500)</f>
        <v>220</v>
      </c>
      <c r="B8" s="8"/>
      <c r="D8" s="11">
        <f>IF(A8=0,0,A4/A8)</f>
        <v>479.74043818181826</v>
      </c>
      <c r="E8" s="8"/>
      <c r="G8" s="10">
        <f>COUNTA(Paramètres!A2:A13)</f>
        <v>12</v>
      </c>
      <c r="H8" s="8"/>
    </row>
    <row r="9" spans="1:12">
      <c r="A9" s="8"/>
      <c r="B9" s="8"/>
      <c r="D9" s="8"/>
      <c r="E9" s="8"/>
      <c r="G9" s="8"/>
      <c r="H9" s="8"/>
    </row>
    <row r="11" spans="1:12">
      <c r="A11" s="7" t="s">
        <v>7</v>
      </c>
      <c r="B11" s="8"/>
      <c r="C11" s="8"/>
      <c r="D11" s="8"/>
      <c r="E11" s="8"/>
      <c r="F11" s="8"/>
      <c r="G11" s="8"/>
      <c r="H11" s="8"/>
    </row>
    <row r="13" spans="1:12">
      <c r="A13" s="1" t="s">
        <v>8</v>
      </c>
      <c r="B13" s="1" t="s">
        <v>9</v>
      </c>
      <c r="C13" s="1" t="s">
        <v>10</v>
      </c>
    </row>
    <row r="14" spans="1:12">
      <c r="A14" t="str">
        <f>Budget!A2</f>
        <v>Logement</v>
      </c>
      <c r="B14">
        <f>Budget!B2</f>
        <v>1200</v>
      </c>
      <c r="C14">
        <f>Budget!C2</f>
        <v>9334.3042000000005</v>
      </c>
    </row>
    <row r="15" spans="1:12">
      <c r="A15" t="str">
        <f>Budget!A3</f>
        <v>Alimentation</v>
      </c>
      <c r="B15">
        <f>Budget!B3</f>
        <v>400</v>
      </c>
      <c r="C15">
        <f>Budget!C3</f>
        <v>10572.113000000001</v>
      </c>
    </row>
    <row r="16" spans="1:12">
      <c r="A16" t="str">
        <f>Budget!A4</f>
        <v>Transport</v>
      </c>
      <c r="B16">
        <f>Budget!B4</f>
        <v>250</v>
      </c>
      <c r="C16">
        <f>Budget!C4</f>
        <v>7567.5013999999992</v>
      </c>
    </row>
    <row r="17" spans="1:3">
      <c r="A17" t="str">
        <f>Budget!A5</f>
        <v>Énergie</v>
      </c>
      <c r="B17">
        <f>Budget!B5</f>
        <v>650</v>
      </c>
      <c r="C17">
        <f>Budget!C5</f>
        <v>8518.9195999999993</v>
      </c>
    </row>
    <row r="18" spans="1:3">
      <c r="A18" t="str">
        <f>Budget!A6</f>
        <v>Téléphone</v>
      </c>
      <c r="B18">
        <f>Budget!B6</f>
        <v>150</v>
      </c>
      <c r="C18">
        <f>Budget!C6</f>
        <v>9149.162049999999</v>
      </c>
    </row>
    <row r="19" spans="1:3">
      <c r="A19" t="str">
        <f>Budget!A7</f>
        <v>Internet</v>
      </c>
      <c r="B19">
        <f>Budget!B7</f>
        <v>900</v>
      </c>
      <c r="C19">
        <f>Budget!C7</f>
        <v>4643.4594500000003</v>
      </c>
    </row>
    <row r="20" spans="1:3">
      <c r="A20" t="str">
        <f>Budget!A8</f>
        <v>Assurances</v>
      </c>
      <c r="B20">
        <f>Budget!B8</f>
        <v>250</v>
      </c>
      <c r="C20">
        <f>Budget!C8</f>
        <v>7775.6125999999986</v>
      </c>
    </row>
    <row r="21" spans="1:3">
      <c r="A21" t="str">
        <f>Budget!A9</f>
        <v>Santé</v>
      </c>
      <c r="B21">
        <f>Budget!B9</f>
        <v>900</v>
      </c>
      <c r="C21">
        <f>Budget!C9</f>
        <v>10899.157499999998</v>
      </c>
    </row>
    <row r="22" spans="1:3">
      <c r="A22" t="str">
        <f>Budget!A10</f>
        <v>Loisirs</v>
      </c>
      <c r="B22">
        <f>Budget!B10</f>
        <v>1200</v>
      </c>
      <c r="C22">
        <f>Budget!C10</f>
        <v>13478.579650000005</v>
      </c>
    </row>
    <row r="23" spans="1:3">
      <c r="A23" t="str">
        <f>Budget!A11</f>
        <v>Éducation</v>
      </c>
      <c r="B23">
        <f>Budget!B11</f>
        <v>150</v>
      </c>
      <c r="C23">
        <f>Budget!C11</f>
        <v>7318.5315499999997</v>
      </c>
    </row>
    <row r="24" spans="1:3">
      <c r="A24" t="str">
        <f>Budget!A12</f>
        <v>Impôts</v>
      </c>
      <c r="B24">
        <f>Budget!B12</f>
        <v>250</v>
      </c>
      <c r="C24">
        <f>Budget!C12</f>
        <v>7729.8499499999998</v>
      </c>
    </row>
    <row r="25" spans="1:3">
      <c r="A25" t="str">
        <f>Budget!A13</f>
        <v>Divers</v>
      </c>
      <c r="B25">
        <f>Budget!B13</f>
        <v>150</v>
      </c>
      <c r="C25">
        <f>Budget!C13</f>
        <v>8555.7054499999995</v>
      </c>
    </row>
  </sheetData>
  <mergeCells count="14">
    <mergeCell ref="A1:L1"/>
    <mergeCell ref="A3:B3"/>
    <mergeCell ref="A4:B5"/>
    <mergeCell ref="D3:E3"/>
    <mergeCell ref="D4:E5"/>
    <mergeCell ref="G3:H3"/>
    <mergeCell ref="G4:H5"/>
    <mergeCell ref="A11:H11"/>
    <mergeCell ref="A7:B7"/>
    <mergeCell ref="A8:B9"/>
    <mergeCell ref="D7:E7"/>
    <mergeCell ref="D8:E9"/>
    <mergeCell ref="G7:H7"/>
    <mergeCell ref="G8:H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21"/>
  <sheetViews>
    <sheetView workbookViewId="0"/>
  </sheetViews>
  <sheetFormatPr baseColWidth="10" defaultColWidth="8.88671875" defaultRowHeight="14.4"/>
  <cols>
    <col min="1" max="1" width="5.21875" customWidth="1"/>
    <col min="2" max="2" width="8.109375" customWidth="1"/>
    <col min="3" max="3" width="10.109375" customWidth="1"/>
    <col min="4" max="4" width="11.77734375" customWidth="1"/>
    <col min="5" max="5" width="16.88671875" customWidth="1"/>
    <col min="6" max="6" width="10.44140625" customWidth="1"/>
    <col min="7" max="7" width="15.88671875" customWidth="1"/>
    <col min="8" max="8" width="9.77734375" customWidth="1"/>
    <col min="9" max="9" width="5.33203125" customWidth="1"/>
    <col min="10" max="10" width="10.33203125" customWidth="1"/>
    <col min="11" max="11" width="8.21875" customWidth="1"/>
    <col min="12" max="12" width="10.6640625" customWidth="1"/>
  </cols>
  <sheetData>
    <row r="1" spans="1:12" ht="22.35" customHeight="1">
      <c r="A1" s="2" t="s">
        <v>11</v>
      </c>
      <c r="B1" s="1" t="s">
        <v>12</v>
      </c>
      <c r="C1" s="1" t="s">
        <v>8</v>
      </c>
      <c r="D1" s="1" t="s">
        <v>13</v>
      </c>
      <c r="E1" s="1" t="s">
        <v>14</v>
      </c>
      <c r="F1" s="1" t="s">
        <v>15</v>
      </c>
      <c r="G1" s="1" t="s">
        <v>16</v>
      </c>
      <c r="H1" s="3" t="s">
        <v>17</v>
      </c>
      <c r="I1" s="1" t="s">
        <v>18</v>
      </c>
      <c r="J1" s="3" t="s">
        <v>19</v>
      </c>
      <c r="K1" s="1" t="s">
        <v>20</v>
      </c>
      <c r="L1" s="1" t="s">
        <v>21</v>
      </c>
    </row>
    <row r="2" spans="1:12">
      <c r="A2">
        <v>46265</v>
      </c>
      <c r="B2" t="s">
        <v>22</v>
      </c>
      <c r="C2" t="s">
        <v>23</v>
      </c>
      <c r="D2" t="s">
        <v>24</v>
      </c>
      <c r="E2" t="s">
        <v>25</v>
      </c>
      <c r="F2" t="s">
        <v>26</v>
      </c>
      <c r="G2" t="s">
        <v>27</v>
      </c>
      <c r="H2">
        <v>562.96</v>
      </c>
      <c r="I2">
        <v>10</v>
      </c>
      <c r="J2">
        <f t="shared" ref="J2:J65" si="0">H2*(1+I2/100)</f>
        <v>619.25600000000009</v>
      </c>
      <c r="K2" t="s">
        <v>28</v>
      </c>
    </row>
    <row r="3" spans="1:12">
      <c r="A3">
        <v>46214</v>
      </c>
      <c r="B3" t="s">
        <v>29</v>
      </c>
      <c r="C3" t="s">
        <v>30</v>
      </c>
      <c r="D3" t="s">
        <v>31</v>
      </c>
      <c r="E3" t="s">
        <v>32</v>
      </c>
      <c r="F3" t="s">
        <v>33</v>
      </c>
      <c r="G3" t="s">
        <v>34</v>
      </c>
      <c r="H3">
        <v>241.65</v>
      </c>
      <c r="I3">
        <v>20</v>
      </c>
      <c r="J3">
        <f t="shared" si="0"/>
        <v>289.98</v>
      </c>
      <c r="K3" t="s">
        <v>28</v>
      </c>
    </row>
    <row r="4" spans="1:12">
      <c r="A4">
        <v>46308</v>
      </c>
      <c r="B4" t="s">
        <v>35</v>
      </c>
      <c r="C4" t="s">
        <v>36</v>
      </c>
      <c r="D4" t="s">
        <v>37</v>
      </c>
      <c r="E4" t="s">
        <v>38</v>
      </c>
      <c r="F4" t="s">
        <v>39</v>
      </c>
      <c r="G4" t="s">
        <v>40</v>
      </c>
      <c r="H4">
        <v>566.19000000000005</v>
      </c>
      <c r="I4">
        <v>5.5</v>
      </c>
      <c r="J4">
        <f t="shared" si="0"/>
        <v>597.33045000000004</v>
      </c>
      <c r="K4" t="s">
        <v>28</v>
      </c>
    </row>
    <row r="5" spans="1:12">
      <c r="A5">
        <v>46196</v>
      </c>
      <c r="B5" t="s">
        <v>41</v>
      </c>
      <c r="C5" t="s">
        <v>42</v>
      </c>
      <c r="D5" t="s">
        <v>43</v>
      </c>
      <c r="E5" t="s">
        <v>44</v>
      </c>
      <c r="F5" t="s">
        <v>45</v>
      </c>
      <c r="G5" t="s">
        <v>34</v>
      </c>
      <c r="H5">
        <v>61.29</v>
      </c>
      <c r="I5">
        <v>5.5</v>
      </c>
      <c r="J5">
        <f t="shared" si="0"/>
        <v>64.66095</v>
      </c>
      <c r="K5" t="s">
        <v>46</v>
      </c>
    </row>
    <row r="6" spans="1:12">
      <c r="A6">
        <v>46195</v>
      </c>
      <c r="B6" t="s">
        <v>47</v>
      </c>
      <c r="C6" t="s">
        <v>48</v>
      </c>
      <c r="D6" t="s">
        <v>49</v>
      </c>
      <c r="E6" t="s">
        <v>50</v>
      </c>
      <c r="F6" t="s">
        <v>51</v>
      </c>
      <c r="G6" t="s">
        <v>52</v>
      </c>
      <c r="H6">
        <v>351.07</v>
      </c>
      <c r="I6">
        <v>0</v>
      </c>
      <c r="J6">
        <f t="shared" si="0"/>
        <v>351.07</v>
      </c>
      <c r="K6" t="s">
        <v>46</v>
      </c>
    </row>
    <row r="7" spans="1:12">
      <c r="A7">
        <v>46283</v>
      </c>
      <c r="B7" t="s">
        <v>53</v>
      </c>
      <c r="C7" t="s">
        <v>42</v>
      </c>
      <c r="D7" t="s">
        <v>43</v>
      </c>
      <c r="E7" t="s">
        <v>44</v>
      </c>
      <c r="F7" t="s">
        <v>39</v>
      </c>
      <c r="G7" t="s">
        <v>52</v>
      </c>
      <c r="H7">
        <v>88.24</v>
      </c>
      <c r="I7">
        <v>20</v>
      </c>
      <c r="J7">
        <f t="shared" si="0"/>
        <v>105.88799999999999</v>
      </c>
      <c r="K7" t="s">
        <v>46</v>
      </c>
    </row>
    <row r="8" spans="1:12">
      <c r="A8">
        <v>46239</v>
      </c>
      <c r="B8" t="s">
        <v>54</v>
      </c>
      <c r="C8" t="s">
        <v>55</v>
      </c>
      <c r="D8" t="s">
        <v>56</v>
      </c>
      <c r="E8" t="s">
        <v>57</v>
      </c>
      <c r="F8" t="s">
        <v>33</v>
      </c>
      <c r="G8" t="s">
        <v>52</v>
      </c>
      <c r="H8">
        <v>464.09</v>
      </c>
      <c r="I8">
        <v>5.5</v>
      </c>
      <c r="J8">
        <f t="shared" si="0"/>
        <v>489.61494999999996</v>
      </c>
      <c r="K8" t="s">
        <v>46</v>
      </c>
    </row>
    <row r="9" spans="1:12">
      <c r="A9">
        <v>46110</v>
      </c>
      <c r="B9" t="s">
        <v>58</v>
      </c>
      <c r="C9" t="s">
        <v>59</v>
      </c>
      <c r="D9" t="s">
        <v>60</v>
      </c>
      <c r="E9" t="s">
        <v>61</v>
      </c>
      <c r="F9" t="s">
        <v>62</v>
      </c>
      <c r="G9" t="s">
        <v>27</v>
      </c>
      <c r="H9">
        <v>695.55</v>
      </c>
      <c r="I9">
        <v>20</v>
      </c>
      <c r="J9">
        <f t="shared" si="0"/>
        <v>834.66</v>
      </c>
      <c r="K9" t="s">
        <v>46</v>
      </c>
    </row>
    <row r="10" spans="1:12">
      <c r="A10">
        <v>46328</v>
      </c>
      <c r="B10" t="s">
        <v>63</v>
      </c>
      <c r="C10" t="s">
        <v>30</v>
      </c>
      <c r="D10" t="s">
        <v>31</v>
      </c>
      <c r="E10" t="s">
        <v>32</v>
      </c>
      <c r="F10" t="s">
        <v>64</v>
      </c>
      <c r="G10" t="s">
        <v>52</v>
      </c>
      <c r="H10">
        <v>411.53</v>
      </c>
      <c r="I10">
        <v>20</v>
      </c>
      <c r="J10">
        <f t="shared" si="0"/>
        <v>493.83599999999996</v>
      </c>
      <c r="K10" t="s">
        <v>46</v>
      </c>
    </row>
    <row r="11" spans="1:12">
      <c r="A11">
        <v>46065</v>
      </c>
      <c r="B11" t="s">
        <v>65</v>
      </c>
      <c r="C11" t="s">
        <v>42</v>
      </c>
      <c r="D11" t="s">
        <v>43</v>
      </c>
      <c r="E11" t="s">
        <v>44</v>
      </c>
      <c r="F11" t="s">
        <v>66</v>
      </c>
      <c r="G11" t="s">
        <v>40</v>
      </c>
      <c r="H11">
        <v>830.14</v>
      </c>
      <c r="I11">
        <v>10</v>
      </c>
      <c r="J11">
        <f t="shared" si="0"/>
        <v>913.15400000000011</v>
      </c>
      <c r="K11" t="s">
        <v>46</v>
      </c>
    </row>
    <row r="12" spans="1:12">
      <c r="A12">
        <v>46220</v>
      </c>
      <c r="B12" t="s">
        <v>67</v>
      </c>
      <c r="C12" t="s">
        <v>48</v>
      </c>
      <c r="D12" t="s">
        <v>49</v>
      </c>
      <c r="E12" t="s">
        <v>50</v>
      </c>
      <c r="F12" t="s">
        <v>68</v>
      </c>
      <c r="G12" t="s">
        <v>40</v>
      </c>
      <c r="H12">
        <v>271.7</v>
      </c>
      <c r="I12">
        <v>10</v>
      </c>
      <c r="J12">
        <f t="shared" si="0"/>
        <v>298.87</v>
      </c>
      <c r="K12" t="s">
        <v>69</v>
      </c>
    </row>
    <row r="13" spans="1:12">
      <c r="A13">
        <v>46213</v>
      </c>
      <c r="B13" t="s">
        <v>70</v>
      </c>
      <c r="C13" t="s">
        <v>59</v>
      </c>
      <c r="D13" t="s">
        <v>60</v>
      </c>
      <c r="E13" t="s">
        <v>61</v>
      </c>
      <c r="F13" t="s">
        <v>51</v>
      </c>
      <c r="G13" t="s">
        <v>27</v>
      </c>
      <c r="H13">
        <v>492.37</v>
      </c>
      <c r="I13">
        <v>5.5</v>
      </c>
      <c r="J13">
        <f t="shared" si="0"/>
        <v>519.45034999999996</v>
      </c>
      <c r="K13" t="s">
        <v>69</v>
      </c>
    </row>
    <row r="14" spans="1:12">
      <c r="A14">
        <v>46039</v>
      </c>
      <c r="B14" t="s">
        <v>71</v>
      </c>
      <c r="C14" t="s">
        <v>59</v>
      </c>
      <c r="D14" t="s">
        <v>60</v>
      </c>
      <c r="E14" t="s">
        <v>61</v>
      </c>
      <c r="F14" t="s">
        <v>51</v>
      </c>
      <c r="G14" t="s">
        <v>27</v>
      </c>
      <c r="H14">
        <v>33.57</v>
      </c>
      <c r="I14">
        <v>20</v>
      </c>
      <c r="J14">
        <f t="shared" si="0"/>
        <v>40.283999999999999</v>
      </c>
      <c r="K14" t="s">
        <v>28</v>
      </c>
    </row>
    <row r="15" spans="1:12">
      <c r="A15">
        <v>46333</v>
      </c>
      <c r="B15" t="s">
        <v>72</v>
      </c>
      <c r="C15" t="s">
        <v>73</v>
      </c>
      <c r="D15" t="s">
        <v>74</v>
      </c>
      <c r="E15" t="s">
        <v>75</v>
      </c>
      <c r="F15" t="s">
        <v>26</v>
      </c>
      <c r="G15" t="s">
        <v>52</v>
      </c>
      <c r="H15">
        <v>643.26</v>
      </c>
      <c r="I15">
        <v>5.5</v>
      </c>
      <c r="J15">
        <f t="shared" si="0"/>
        <v>678.63929999999993</v>
      </c>
      <c r="K15" t="s">
        <v>46</v>
      </c>
    </row>
    <row r="16" spans="1:12">
      <c r="A16">
        <v>46163</v>
      </c>
      <c r="B16" t="s">
        <v>76</v>
      </c>
      <c r="C16" t="s">
        <v>36</v>
      </c>
      <c r="D16" t="s">
        <v>37</v>
      </c>
      <c r="E16" t="s">
        <v>38</v>
      </c>
      <c r="F16" t="s">
        <v>66</v>
      </c>
      <c r="G16" t="s">
        <v>34</v>
      </c>
      <c r="H16">
        <v>375.26</v>
      </c>
      <c r="I16">
        <v>20</v>
      </c>
      <c r="J16">
        <f t="shared" si="0"/>
        <v>450.31199999999995</v>
      </c>
      <c r="K16" t="s">
        <v>46</v>
      </c>
    </row>
    <row r="17" spans="1:11">
      <c r="A17">
        <v>46049</v>
      </c>
      <c r="B17" t="s">
        <v>77</v>
      </c>
      <c r="C17" t="s">
        <v>59</v>
      </c>
      <c r="D17" t="s">
        <v>60</v>
      </c>
      <c r="E17" t="s">
        <v>61</v>
      </c>
      <c r="F17" t="s">
        <v>66</v>
      </c>
      <c r="G17" t="s">
        <v>40</v>
      </c>
      <c r="H17">
        <v>396.86</v>
      </c>
      <c r="I17">
        <v>5.5</v>
      </c>
      <c r="J17">
        <f t="shared" si="0"/>
        <v>418.68729999999999</v>
      </c>
      <c r="K17" t="s">
        <v>69</v>
      </c>
    </row>
    <row r="18" spans="1:11">
      <c r="A18">
        <v>46266</v>
      </c>
      <c r="B18" t="s">
        <v>78</v>
      </c>
      <c r="C18" t="s">
        <v>79</v>
      </c>
      <c r="D18" t="s">
        <v>80</v>
      </c>
      <c r="E18" t="s">
        <v>81</v>
      </c>
      <c r="F18" t="s">
        <v>68</v>
      </c>
      <c r="G18" t="s">
        <v>82</v>
      </c>
      <c r="H18">
        <v>815.43</v>
      </c>
      <c r="I18">
        <v>20</v>
      </c>
      <c r="J18">
        <f t="shared" si="0"/>
        <v>978.51599999999985</v>
      </c>
      <c r="K18" t="s">
        <v>69</v>
      </c>
    </row>
    <row r="19" spans="1:11">
      <c r="A19">
        <v>46304</v>
      </c>
      <c r="B19" t="s">
        <v>83</v>
      </c>
      <c r="C19" t="s">
        <v>84</v>
      </c>
      <c r="D19" t="s">
        <v>85</v>
      </c>
      <c r="E19" t="s">
        <v>86</v>
      </c>
      <c r="F19" t="s">
        <v>62</v>
      </c>
      <c r="G19" t="s">
        <v>52</v>
      </c>
      <c r="H19">
        <v>164.43</v>
      </c>
      <c r="I19">
        <v>5.5</v>
      </c>
      <c r="J19">
        <f t="shared" si="0"/>
        <v>173.47364999999999</v>
      </c>
      <c r="K19" t="s">
        <v>69</v>
      </c>
    </row>
    <row r="20" spans="1:11">
      <c r="A20">
        <v>46197</v>
      </c>
      <c r="B20" t="s">
        <v>87</v>
      </c>
      <c r="C20" t="s">
        <v>55</v>
      </c>
      <c r="D20" t="s">
        <v>56</v>
      </c>
      <c r="E20" t="s">
        <v>57</v>
      </c>
      <c r="F20" t="s">
        <v>64</v>
      </c>
      <c r="G20" t="s">
        <v>52</v>
      </c>
      <c r="H20">
        <v>214.45</v>
      </c>
      <c r="I20">
        <v>0</v>
      </c>
      <c r="J20">
        <f t="shared" si="0"/>
        <v>214.45</v>
      </c>
      <c r="K20" t="s">
        <v>28</v>
      </c>
    </row>
    <row r="21" spans="1:11">
      <c r="A21">
        <v>46339</v>
      </c>
      <c r="B21" t="s">
        <v>88</v>
      </c>
      <c r="C21" t="s">
        <v>73</v>
      </c>
      <c r="D21" t="s">
        <v>74</v>
      </c>
      <c r="E21" t="s">
        <v>75</v>
      </c>
      <c r="F21" t="s">
        <v>51</v>
      </c>
      <c r="G21" t="s">
        <v>40</v>
      </c>
      <c r="H21">
        <v>836.44</v>
      </c>
      <c r="I21">
        <v>5.5</v>
      </c>
      <c r="J21">
        <f t="shared" si="0"/>
        <v>882.44420000000002</v>
      </c>
      <c r="K21" t="s">
        <v>46</v>
      </c>
    </row>
    <row r="22" spans="1:11">
      <c r="A22">
        <v>46166</v>
      </c>
      <c r="B22" t="s">
        <v>89</v>
      </c>
      <c r="C22" t="s">
        <v>48</v>
      </c>
      <c r="D22" t="s">
        <v>49</v>
      </c>
      <c r="E22" t="s">
        <v>50</v>
      </c>
      <c r="F22" t="s">
        <v>39</v>
      </c>
      <c r="G22" t="s">
        <v>90</v>
      </c>
      <c r="H22">
        <v>110.97</v>
      </c>
      <c r="I22">
        <v>20</v>
      </c>
      <c r="J22">
        <f t="shared" si="0"/>
        <v>133.16399999999999</v>
      </c>
      <c r="K22" t="s">
        <v>69</v>
      </c>
    </row>
    <row r="23" spans="1:11">
      <c r="A23">
        <v>46157</v>
      </c>
      <c r="B23" t="s">
        <v>91</v>
      </c>
      <c r="C23" t="s">
        <v>48</v>
      </c>
      <c r="D23" t="s">
        <v>49</v>
      </c>
      <c r="E23" t="s">
        <v>50</v>
      </c>
      <c r="F23" t="s">
        <v>39</v>
      </c>
      <c r="G23" t="s">
        <v>40</v>
      </c>
      <c r="H23">
        <v>805.32</v>
      </c>
      <c r="I23">
        <v>5.5</v>
      </c>
      <c r="J23">
        <f t="shared" si="0"/>
        <v>849.61260000000004</v>
      </c>
      <c r="K23" t="s">
        <v>46</v>
      </c>
    </row>
    <row r="24" spans="1:11">
      <c r="A24">
        <v>46046</v>
      </c>
      <c r="B24" t="s">
        <v>92</v>
      </c>
      <c r="C24" t="s">
        <v>23</v>
      </c>
      <c r="D24" t="s">
        <v>24</v>
      </c>
      <c r="E24" t="s">
        <v>25</v>
      </c>
      <c r="F24" t="s">
        <v>33</v>
      </c>
      <c r="G24" t="s">
        <v>82</v>
      </c>
      <c r="H24">
        <v>288.54000000000002</v>
      </c>
      <c r="I24">
        <v>20</v>
      </c>
      <c r="J24">
        <f t="shared" si="0"/>
        <v>346.24799999999999</v>
      </c>
      <c r="K24" t="s">
        <v>46</v>
      </c>
    </row>
    <row r="25" spans="1:11">
      <c r="A25">
        <v>46168</v>
      </c>
      <c r="B25" t="s">
        <v>93</v>
      </c>
      <c r="C25" t="s">
        <v>59</v>
      </c>
      <c r="D25" t="s">
        <v>60</v>
      </c>
      <c r="E25" t="s">
        <v>61</v>
      </c>
      <c r="F25" t="s">
        <v>33</v>
      </c>
      <c r="G25" t="s">
        <v>52</v>
      </c>
      <c r="H25">
        <v>225.64</v>
      </c>
      <c r="I25">
        <v>0</v>
      </c>
      <c r="J25">
        <f t="shared" si="0"/>
        <v>225.64</v>
      </c>
      <c r="K25" t="s">
        <v>28</v>
      </c>
    </row>
    <row r="26" spans="1:11">
      <c r="A26">
        <v>46308</v>
      </c>
      <c r="B26" t="s">
        <v>94</v>
      </c>
      <c r="C26" t="s">
        <v>23</v>
      </c>
      <c r="D26" t="s">
        <v>24</v>
      </c>
      <c r="E26" t="s">
        <v>25</v>
      </c>
      <c r="F26" t="s">
        <v>68</v>
      </c>
      <c r="G26" t="s">
        <v>27</v>
      </c>
      <c r="H26">
        <v>364.23</v>
      </c>
      <c r="I26">
        <v>5.5</v>
      </c>
      <c r="J26">
        <f t="shared" si="0"/>
        <v>384.26265000000001</v>
      </c>
      <c r="K26" t="s">
        <v>69</v>
      </c>
    </row>
    <row r="27" spans="1:11">
      <c r="A27">
        <v>46053</v>
      </c>
      <c r="B27" t="s">
        <v>95</v>
      </c>
      <c r="C27" t="s">
        <v>59</v>
      </c>
      <c r="D27" t="s">
        <v>60</v>
      </c>
      <c r="E27" t="s">
        <v>61</v>
      </c>
      <c r="F27" t="s">
        <v>51</v>
      </c>
      <c r="G27" t="s">
        <v>27</v>
      </c>
      <c r="H27">
        <v>489.83</v>
      </c>
      <c r="I27">
        <v>10</v>
      </c>
      <c r="J27">
        <f t="shared" si="0"/>
        <v>538.81299999999999</v>
      </c>
      <c r="K27" t="s">
        <v>69</v>
      </c>
    </row>
    <row r="28" spans="1:11">
      <c r="A28">
        <v>46324</v>
      </c>
      <c r="B28" t="s">
        <v>96</v>
      </c>
      <c r="C28" t="s">
        <v>73</v>
      </c>
      <c r="D28" t="s">
        <v>74</v>
      </c>
      <c r="E28" t="s">
        <v>75</v>
      </c>
      <c r="F28" t="s">
        <v>62</v>
      </c>
      <c r="G28" t="s">
        <v>34</v>
      </c>
      <c r="H28">
        <v>767.01</v>
      </c>
      <c r="I28">
        <v>5.5</v>
      </c>
      <c r="J28">
        <f t="shared" si="0"/>
        <v>809.19554999999991</v>
      </c>
      <c r="K28" t="s">
        <v>69</v>
      </c>
    </row>
    <row r="29" spans="1:11">
      <c r="A29">
        <v>46211</v>
      </c>
      <c r="B29" t="s">
        <v>97</v>
      </c>
      <c r="C29" t="s">
        <v>48</v>
      </c>
      <c r="D29" t="s">
        <v>49</v>
      </c>
      <c r="E29" t="s">
        <v>50</v>
      </c>
      <c r="F29" t="s">
        <v>51</v>
      </c>
      <c r="G29" t="s">
        <v>90</v>
      </c>
      <c r="H29">
        <v>628.63</v>
      </c>
      <c r="I29">
        <v>5.5</v>
      </c>
      <c r="J29">
        <f t="shared" si="0"/>
        <v>663.2046499999999</v>
      </c>
      <c r="K29" t="s">
        <v>46</v>
      </c>
    </row>
    <row r="30" spans="1:11">
      <c r="A30">
        <v>46102</v>
      </c>
      <c r="B30" t="s">
        <v>98</v>
      </c>
      <c r="C30" t="s">
        <v>36</v>
      </c>
      <c r="D30" t="s">
        <v>37</v>
      </c>
      <c r="E30" t="s">
        <v>38</v>
      </c>
      <c r="F30" t="s">
        <v>99</v>
      </c>
      <c r="G30" t="s">
        <v>34</v>
      </c>
      <c r="H30">
        <v>680.5</v>
      </c>
      <c r="I30">
        <v>0</v>
      </c>
      <c r="J30">
        <f t="shared" si="0"/>
        <v>680.5</v>
      </c>
      <c r="K30" t="s">
        <v>28</v>
      </c>
    </row>
    <row r="31" spans="1:11">
      <c r="A31">
        <v>46217</v>
      </c>
      <c r="B31" t="s">
        <v>100</v>
      </c>
      <c r="C31" t="s">
        <v>73</v>
      </c>
      <c r="D31" t="s">
        <v>74</v>
      </c>
      <c r="E31" t="s">
        <v>75</v>
      </c>
      <c r="F31" t="s">
        <v>101</v>
      </c>
      <c r="G31" t="s">
        <v>40</v>
      </c>
      <c r="H31">
        <v>607.22</v>
      </c>
      <c r="I31">
        <v>5.5</v>
      </c>
      <c r="J31">
        <f t="shared" si="0"/>
        <v>640.61709999999994</v>
      </c>
      <c r="K31" t="s">
        <v>46</v>
      </c>
    </row>
    <row r="32" spans="1:11">
      <c r="A32">
        <v>46374</v>
      </c>
      <c r="B32" t="s">
        <v>102</v>
      </c>
      <c r="C32" t="s">
        <v>59</v>
      </c>
      <c r="D32" t="s">
        <v>60</v>
      </c>
      <c r="E32" t="s">
        <v>61</v>
      </c>
      <c r="F32" t="s">
        <v>68</v>
      </c>
      <c r="G32" t="s">
        <v>34</v>
      </c>
      <c r="H32">
        <v>424.06</v>
      </c>
      <c r="I32">
        <v>0</v>
      </c>
      <c r="J32">
        <f t="shared" si="0"/>
        <v>424.06</v>
      </c>
      <c r="K32" t="s">
        <v>46</v>
      </c>
    </row>
    <row r="33" spans="1:11">
      <c r="A33">
        <v>46381</v>
      </c>
      <c r="B33" t="s">
        <v>103</v>
      </c>
      <c r="C33" t="s">
        <v>48</v>
      </c>
      <c r="D33" t="s">
        <v>49</v>
      </c>
      <c r="E33" t="s">
        <v>50</v>
      </c>
      <c r="F33" t="s">
        <v>45</v>
      </c>
      <c r="G33" t="s">
        <v>27</v>
      </c>
      <c r="H33">
        <v>342.3</v>
      </c>
      <c r="I33">
        <v>5.5</v>
      </c>
      <c r="J33">
        <f t="shared" si="0"/>
        <v>361.12649999999996</v>
      </c>
      <c r="K33" t="s">
        <v>69</v>
      </c>
    </row>
    <row r="34" spans="1:11">
      <c r="A34">
        <v>46188</v>
      </c>
      <c r="B34" t="s">
        <v>104</v>
      </c>
      <c r="C34" t="s">
        <v>73</v>
      </c>
      <c r="D34" t="s">
        <v>74</v>
      </c>
      <c r="E34" t="s">
        <v>75</v>
      </c>
      <c r="F34" t="s">
        <v>105</v>
      </c>
      <c r="G34" t="s">
        <v>52</v>
      </c>
      <c r="H34">
        <v>586.27</v>
      </c>
      <c r="I34">
        <v>5.5</v>
      </c>
      <c r="J34">
        <f t="shared" si="0"/>
        <v>618.51484999999991</v>
      </c>
      <c r="K34" t="s">
        <v>46</v>
      </c>
    </row>
    <row r="35" spans="1:11">
      <c r="A35">
        <v>46182</v>
      </c>
      <c r="B35" t="s">
        <v>106</v>
      </c>
      <c r="C35" t="s">
        <v>23</v>
      </c>
      <c r="D35" t="s">
        <v>24</v>
      </c>
      <c r="E35" t="s">
        <v>25</v>
      </c>
      <c r="F35" t="s">
        <v>66</v>
      </c>
      <c r="G35" t="s">
        <v>82</v>
      </c>
      <c r="H35">
        <v>595.05999999999995</v>
      </c>
      <c r="I35">
        <v>20</v>
      </c>
      <c r="J35">
        <f t="shared" si="0"/>
        <v>714.07199999999989</v>
      </c>
      <c r="K35" t="s">
        <v>28</v>
      </c>
    </row>
    <row r="36" spans="1:11">
      <c r="A36">
        <v>46130</v>
      </c>
      <c r="B36" t="s">
        <v>107</v>
      </c>
      <c r="C36" t="s">
        <v>30</v>
      </c>
      <c r="D36" t="s">
        <v>31</v>
      </c>
      <c r="E36" t="s">
        <v>32</v>
      </c>
      <c r="F36" t="s">
        <v>26</v>
      </c>
      <c r="G36" t="s">
        <v>52</v>
      </c>
      <c r="H36">
        <v>534.07000000000005</v>
      </c>
      <c r="I36">
        <v>20</v>
      </c>
      <c r="J36">
        <f t="shared" si="0"/>
        <v>640.88400000000001</v>
      </c>
      <c r="K36" t="s">
        <v>46</v>
      </c>
    </row>
    <row r="37" spans="1:11">
      <c r="A37">
        <v>46327</v>
      </c>
      <c r="B37" t="s">
        <v>108</v>
      </c>
      <c r="C37" t="s">
        <v>84</v>
      </c>
      <c r="D37" t="s">
        <v>85</v>
      </c>
      <c r="E37" t="s">
        <v>86</v>
      </c>
      <c r="F37" t="s">
        <v>45</v>
      </c>
      <c r="G37" t="s">
        <v>82</v>
      </c>
      <c r="H37">
        <v>394.93</v>
      </c>
      <c r="I37">
        <v>10</v>
      </c>
      <c r="J37">
        <f t="shared" si="0"/>
        <v>434.42300000000006</v>
      </c>
      <c r="K37" t="s">
        <v>28</v>
      </c>
    </row>
    <row r="38" spans="1:11">
      <c r="A38">
        <v>46207</v>
      </c>
      <c r="B38" t="s">
        <v>109</v>
      </c>
      <c r="C38" t="s">
        <v>84</v>
      </c>
      <c r="D38" t="s">
        <v>85</v>
      </c>
      <c r="E38" t="s">
        <v>86</v>
      </c>
      <c r="F38" t="s">
        <v>33</v>
      </c>
      <c r="G38" t="s">
        <v>27</v>
      </c>
      <c r="H38">
        <v>246.38</v>
      </c>
      <c r="I38">
        <v>5.5</v>
      </c>
      <c r="J38">
        <f t="shared" si="0"/>
        <v>259.93090000000001</v>
      </c>
      <c r="K38" t="s">
        <v>69</v>
      </c>
    </row>
    <row r="39" spans="1:11">
      <c r="A39">
        <v>46135</v>
      </c>
      <c r="B39" t="s">
        <v>110</v>
      </c>
      <c r="C39" t="s">
        <v>59</v>
      </c>
      <c r="D39" t="s">
        <v>60</v>
      </c>
      <c r="E39" t="s">
        <v>61</v>
      </c>
      <c r="F39" t="s">
        <v>26</v>
      </c>
      <c r="G39" t="s">
        <v>34</v>
      </c>
      <c r="H39">
        <v>782.01</v>
      </c>
      <c r="I39">
        <v>10</v>
      </c>
      <c r="J39">
        <f t="shared" si="0"/>
        <v>860.21100000000001</v>
      </c>
      <c r="K39" t="s">
        <v>69</v>
      </c>
    </row>
    <row r="40" spans="1:11">
      <c r="A40">
        <v>46222</v>
      </c>
      <c r="B40" t="s">
        <v>111</v>
      </c>
      <c r="C40" t="s">
        <v>112</v>
      </c>
      <c r="D40" t="s">
        <v>113</v>
      </c>
      <c r="E40" t="s">
        <v>114</v>
      </c>
      <c r="F40" t="s">
        <v>39</v>
      </c>
      <c r="G40" t="s">
        <v>27</v>
      </c>
      <c r="H40">
        <v>431.75</v>
      </c>
      <c r="I40">
        <v>5.5</v>
      </c>
      <c r="J40">
        <f t="shared" si="0"/>
        <v>455.49624999999997</v>
      </c>
      <c r="K40" t="s">
        <v>28</v>
      </c>
    </row>
    <row r="41" spans="1:11">
      <c r="A41">
        <v>46139</v>
      </c>
      <c r="B41" t="s">
        <v>115</v>
      </c>
      <c r="C41" t="s">
        <v>116</v>
      </c>
      <c r="D41" t="s">
        <v>117</v>
      </c>
      <c r="E41" t="s">
        <v>118</v>
      </c>
      <c r="F41" t="s">
        <v>64</v>
      </c>
      <c r="G41" t="s">
        <v>90</v>
      </c>
      <c r="H41">
        <v>462.84</v>
      </c>
      <c r="I41">
        <v>20</v>
      </c>
      <c r="J41">
        <f t="shared" si="0"/>
        <v>555.4079999999999</v>
      </c>
      <c r="K41" t="s">
        <v>69</v>
      </c>
    </row>
    <row r="42" spans="1:11">
      <c r="A42">
        <v>46362</v>
      </c>
      <c r="B42" t="s">
        <v>119</v>
      </c>
      <c r="C42" t="s">
        <v>36</v>
      </c>
      <c r="D42" t="s">
        <v>37</v>
      </c>
      <c r="E42" t="s">
        <v>38</v>
      </c>
      <c r="F42" t="s">
        <v>66</v>
      </c>
      <c r="G42" t="s">
        <v>90</v>
      </c>
      <c r="H42">
        <v>826.9</v>
      </c>
      <c r="I42">
        <v>10</v>
      </c>
      <c r="J42">
        <f t="shared" si="0"/>
        <v>909.59</v>
      </c>
      <c r="K42" t="s">
        <v>28</v>
      </c>
    </row>
    <row r="43" spans="1:11">
      <c r="A43">
        <v>46187</v>
      </c>
      <c r="B43" t="s">
        <v>120</v>
      </c>
      <c r="C43" t="s">
        <v>30</v>
      </c>
      <c r="D43" t="s">
        <v>31</v>
      </c>
      <c r="E43" t="s">
        <v>32</v>
      </c>
      <c r="F43" t="s">
        <v>26</v>
      </c>
      <c r="G43" t="s">
        <v>82</v>
      </c>
      <c r="H43">
        <v>762.59</v>
      </c>
      <c r="I43">
        <v>10</v>
      </c>
      <c r="J43">
        <f t="shared" si="0"/>
        <v>838.84900000000005</v>
      </c>
      <c r="K43" t="s">
        <v>69</v>
      </c>
    </row>
    <row r="44" spans="1:11">
      <c r="A44">
        <v>46138</v>
      </c>
      <c r="B44" t="s">
        <v>121</v>
      </c>
      <c r="C44" t="s">
        <v>59</v>
      </c>
      <c r="D44" t="s">
        <v>60</v>
      </c>
      <c r="E44" t="s">
        <v>61</v>
      </c>
      <c r="F44" t="s">
        <v>51</v>
      </c>
      <c r="G44" t="s">
        <v>27</v>
      </c>
      <c r="H44">
        <v>124.71</v>
      </c>
      <c r="I44">
        <v>20</v>
      </c>
      <c r="J44">
        <f t="shared" si="0"/>
        <v>149.65199999999999</v>
      </c>
      <c r="K44" t="s">
        <v>69</v>
      </c>
    </row>
    <row r="45" spans="1:11">
      <c r="A45">
        <v>46169</v>
      </c>
      <c r="B45" t="s">
        <v>122</v>
      </c>
      <c r="C45" t="s">
        <v>116</v>
      </c>
      <c r="D45" t="s">
        <v>117</v>
      </c>
      <c r="E45" t="s">
        <v>118</v>
      </c>
      <c r="F45" t="s">
        <v>99</v>
      </c>
      <c r="G45" t="s">
        <v>34</v>
      </c>
      <c r="H45">
        <v>796.48</v>
      </c>
      <c r="I45">
        <v>10</v>
      </c>
      <c r="J45">
        <f t="shared" si="0"/>
        <v>876.12800000000004</v>
      </c>
      <c r="K45" t="s">
        <v>69</v>
      </c>
    </row>
    <row r="46" spans="1:11">
      <c r="A46">
        <v>46098</v>
      </c>
      <c r="B46" t="s">
        <v>123</v>
      </c>
      <c r="C46" t="s">
        <v>55</v>
      </c>
      <c r="D46" t="s">
        <v>56</v>
      </c>
      <c r="E46" t="s">
        <v>57</v>
      </c>
      <c r="F46" t="s">
        <v>105</v>
      </c>
      <c r="G46" t="s">
        <v>34</v>
      </c>
      <c r="H46">
        <v>229.29</v>
      </c>
      <c r="I46">
        <v>0</v>
      </c>
      <c r="J46">
        <f t="shared" si="0"/>
        <v>229.29</v>
      </c>
      <c r="K46" t="s">
        <v>69</v>
      </c>
    </row>
    <row r="47" spans="1:11">
      <c r="A47">
        <v>46234</v>
      </c>
      <c r="B47" t="s">
        <v>124</v>
      </c>
      <c r="C47" t="s">
        <v>116</v>
      </c>
      <c r="D47" t="s">
        <v>117</v>
      </c>
      <c r="E47" t="s">
        <v>118</v>
      </c>
      <c r="F47" t="s">
        <v>66</v>
      </c>
      <c r="G47" t="s">
        <v>27</v>
      </c>
      <c r="H47">
        <v>529.72</v>
      </c>
      <c r="I47">
        <v>10</v>
      </c>
      <c r="J47">
        <f t="shared" si="0"/>
        <v>582.69200000000012</v>
      </c>
      <c r="K47" t="s">
        <v>69</v>
      </c>
    </row>
    <row r="48" spans="1:11">
      <c r="A48">
        <v>46275</v>
      </c>
      <c r="B48" t="s">
        <v>125</v>
      </c>
      <c r="C48" t="s">
        <v>116</v>
      </c>
      <c r="D48" t="s">
        <v>117</v>
      </c>
      <c r="E48" t="s">
        <v>118</v>
      </c>
      <c r="F48" t="s">
        <v>26</v>
      </c>
      <c r="G48" t="s">
        <v>82</v>
      </c>
      <c r="H48">
        <v>799.63</v>
      </c>
      <c r="I48">
        <v>5.5</v>
      </c>
      <c r="J48">
        <f t="shared" si="0"/>
        <v>843.60964999999999</v>
      </c>
      <c r="K48" t="s">
        <v>69</v>
      </c>
    </row>
    <row r="49" spans="1:11">
      <c r="A49">
        <v>46079</v>
      </c>
      <c r="B49" t="s">
        <v>126</v>
      </c>
      <c r="C49" t="s">
        <v>23</v>
      </c>
      <c r="D49" t="s">
        <v>24</v>
      </c>
      <c r="E49" t="s">
        <v>25</v>
      </c>
      <c r="F49" t="s">
        <v>105</v>
      </c>
      <c r="G49" t="s">
        <v>90</v>
      </c>
      <c r="H49">
        <v>450.07</v>
      </c>
      <c r="I49">
        <v>0</v>
      </c>
      <c r="J49">
        <f t="shared" si="0"/>
        <v>450.07</v>
      </c>
      <c r="K49" t="s">
        <v>46</v>
      </c>
    </row>
    <row r="50" spans="1:11">
      <c r="A50">
        <v>46206</v>
      </c>
      <c r="B50" t="s">
        <v>127</v>
      </c>
      <c r="C50" t="s">
        <v>79</v>
      </c>
      <c r="D50" t="s">
        <v>80</v>
      </c>
      <c r="E50" t="s">
        <v>81</v>
      </c>
      <c r="F50" t="s">
        <v>101</v>
      </c>
      <c r="G50" t="s">
        <v>82</v>
      </c>
      <c r="H50">
        <v>778.8</v>
      </c>
      <c r="I50">
        <v>5.5</v>
      </c>
      <c r="J50">
        <f t="shared" si="0"/>
        <v>821.6339999999999</v>
      </c>
      <c r="K50" t="s">
        <v>46</v>
      </c>
    </row>
    <row r="51" spans="1:11">
      <c r="A51">
        <v>46035</v>
      </c>
      <c r="B51" t="s">
        <v>128</v>
      </c>
      <c r="C51" t="s">
        <v>59</v>
      </c>
      <c r="D51" t="s">
        <v>60</v>
      </c>
      <c r="E51" t="s">
        <v>61</v>
      </c>
      <c r="F51" t="s">
        <v>26</v>
      </c>
      <c r="G51" t="s">
        <v>82</v>
      </c>
      <c r="H51">
        <v>270.45</v>
      </c>
      <c r="I51">
        <v>0</v>
      </c>
      <c r="J51">
        <f t="shared" si="0"/>
        <v>270.45</v>
      </c>
      <c r="K51" t="s">
        <v>28</v>
      </c>
    </row>
    <row r="52" spans="1:11">
      <c r="A52">
        <v>46123</v>
      </c>
      <c r="B52" t="s">
        <v>129</v>
      </c>
      <c r="C52" t="s">
        <v>79</v>
      </c>
      <c r="D52" t="s">
        <v>80</v>
      </c>
      <c r="E52" t="s">
        <v>81</v>
      </c>
      <c r="F52" t="s">
        <v>26</v>
      </c>
      <c r="G52" t="s">
        <v>40</v>
      </c>
      <c r="H52">
        <v>689.65</v>
      </c>
      <c r="I52">
        <v>5.5</v>
      </c>
      <c r="J52">
        <f t="shared" si="0"/>
        <v>727.58074999999997</v>
      </c>
      <c r="K52" t="s">
        <v>46</v>
      </c>
    </row>
    <row r="53" spans="1:11">
      <c r="A53">
        <v>46034</v>
      </c>
      <c r="B53" t="s">
        <v>130</v>
      </c>
      <c r="C53" t="s">
        <v>112</v>
      </c>
      <c r="D53" t="s">
        <v>113</v>
      </c>
      <c r="E53" t="s">
        <v>114</v>
      </c>
      <c r="F53" t="s">
        <v>105</v>
      </c>
      <c r="G53" t="s">
        <v>27</v>
      </c>
      <c r="H53">
        <v>775.25</v>
      </c>
      <c r="I53">
        <v>10</v>
      </c>
      <c r="J53">
        <f t="shared" si="0"/>
        <v>852.77500000000009</v>
      </c>
      <c r="K53" t="s">
        <v>46</v>
      </c>
    </row>
    <row r="54" spans="1:11">
      <c r="A54">
        <v>46125</v>
      </c>
      <c r="B54" t="s">
        <v>131</v>
      </c>
      <c r="C54" t="s">
        <v>30</v>
      </c>
      <c r="D54" t="s">
        <v>31</v>
      </c>
      <c r="E54" t="s">
        <v>32</v>
      </c>
      <c r="F54" t="s">
        <v>105</v>
      </c>
      <c r="G54" t="s">
        <v>82</v>
      </c>
      <c r="H54">
        <v>94.24</v>
      </c>
      <c r="I54">
        <v>0</v>
      </c>
      <c r="J54">
        <f t="shared" si="0"/>
        <v>94.24</v>
      </c>
      <c r="K54" t="s">
        <v>69</v>
      </c>
    </row>
    <row r="55" spans="1:11">
      <c r="A55">
        <v>46281</v>
      </c>
      <c r="B55" t="s">
        <v>132</v>
      </c>
      <c r="C55" t="s">
        <v>30</v>
      </c>
      <c r="D55" t="s">
        <v>31</v>
      </c>
      <c r="E55" t="s">
        <v>32</v>
      </c>
      <c r="F55" t="s">
        <v>66</v>
      </c>
      <c r="G55" t="s">
        <v>90</v>
      </c>
      <c r="H55">
        <v>544.59</v>
      </c>
      <c r="I55">
        <v>20</v>
      </c>
      <c r="J55">
        <f t="shared" si="0"/>
        <v>653.50800000000004</v>
      </c>
      <c r="K55" t="s">
        <v>69</v>
      </c>
    </row>
    <row r="56" spans="1:11">
      <c r="A56">
        <v>46235</v>
      </c>
      <c r="B56" t="s">
        <v>133</v>
      </c>
      <c r="C56" t="s">
        <v>59</v>
      </c>
      <c r="D56" t="s">
        <v>60</v>
      </c>
      <c r="E56" t="s">
        <v>61</v>
      </c>
      <c r="F56" t="s">
        <v>51</v>
      </c>
      <c r="G56" t="s">
        <v>82</v>
      </c>
      <c r="H56">
        <v>35.61</v>
      </c>
      <c r="I56">
        <v>10</v>
      </c>
      <c r="J56">
        <f t="shared" si="0"/>
        <v>39.170999999999999</v>
      </c>
      <c r="K56" t="s">
        <v>69</v>
      </c>
    </row>
    <row r="57" spans="1:11">
      <c r="A57">
        <v>46210</v>
      </c>
      <c r="B57" t="s">
        <v>134</v>
      </c>
      <c r="C57" t="s">
        <v>79</v>
      </c>
      <c r="D57" t="s">
        <v>80</v>
      </c>
      <c r="E57" t="s">
        <v>81</v>
      </c>
      <c r="F57" t="s">
        <v>64</v>
      </c>
      <c r="G57" t="s">
        <v>27</v>
      </c>
      <c r="H57">
        <v>98.34</v>
      </c>
      <c r="I57">
        <v>20</v>
      </c>
      <c r="J57">
        <f t="shared" si="0"/>
        <v>118.008</v>
      </c>
      <c r="K57" t="s">
        <v>46</v>
      </c>
    </row>
    <row r="58" spans="1:11">
      <c r="A58">
        <v>46214</v>
      </c>
      <c r="B58" t="s">
        <v>135</v>
      </c>
      <c r="C58" t="s">
        <v>73</v>
      </c>
      <c r="D58" t="s">
        <v>74</v>
      </c>
      <c r="E58" t="s">
        <v>75</v>
      </c>
      <c r="F58" t="s">
        <v>66</v>
      </c>
      <c r="G58" t="s">
        <v>52</v>
      </c>
      <c r="H58">
        <v>715.12</v>
      </c>
      <c r="I58">
        <v>5.5</v>
      </c>
      <c r="J58">
        <f t="shared" si="0"/>
        <v>754.45159999999998</v>
      </c>
      <c r="K58" t="s">
        <v>28</v>
      </c>
    </row>
    <row r="59" spans="1:11">
      <c r="A59">
        <v>46078</v>
      </c>
      <c r="B59" t="s">
        <v>136</v>
      </c>
      <c r="C59" t="s">
        <v>116</v>
      </c>
      <c r="D59" t="s">
        <v>117</v>
      </c>
      <c r="E59" t="s">
        <v>118</v>
      </c>
      <c r="F59" t="s">
        <v>51</v>
      </c>
      <c r="G59" t="s">
        <v>82</v>
      </c>
      <c r="H59">
        <v>82.6</v>
      </c>
      <c r="I59">
        <v>0</v>
      </c>
      <c r="J59">
        <f t="shared" si="0"/>
        <v>82.6</v>
      </c>
      <c r="K59" t="s">
        <v>28</v>
      </c>
    </row>
    <row r="60" spans="1:11">
      <c r="A60">
        <v>46080</v>
      </c>
      <c r="B60" t="s">
        <v>137</v>
      </c>
      <c r="C60" t="s">
        <v>48</v>
      </c>
      <c r="D60" t="s">
        <v>49</v>
      </c>
      <c r="E60" t="s">
        <v>50</v>
      </c>
      <c r="F60" t="s">
        <v>62</v>
      </c>
      <c r="G60" t="s">
        <v>82</v>
      </c>
      <c r="H60">
        <v>586.23</v>
      </c>
      <c r="I60">
        <v>0</v>
      </c>
      <c r="J60">
        <f t="shared" si="0"/>
        <v>586.23</v>
      </c>
      <c r="K60" t="s">
        <v>46</v>
      </c>
    </row>
    <row r="61" spans="1:11">
      <c r="A61">
        <v>46266</v>
      </c>
      <c r="B61" t="s">
        <v>138</v>
      </c>
      <c r="C61" t="s">
        <v>48</v>
      </c>
      <c r="D61" t="s">
        <v>49</v>
      </c>
      <c r="E61" t="s">
        <v>50</v>
      </c>
      <c r="F61" t="s">
        <v>99</v>
      </c>
      <c r="G61" t="s">
        <v>90</v>
      </c>
      <c r="H61">
        <v>185.12</v>
      </c>
      <c r="I61">
        <v>10</v>
      </c>
      <c r="J61">
        <f t="shared" si="0"/>
        <v>203.63200000000003</v>
      </c>
      <c r="K61" t="s">
        <v>46</v>
      </c>
    </row>
    <row r="62" spans="1:11">
      <c r="A62">
        <v>46184</v>
      </c>
      <c r="B62" t="s">
        <v>139</v>
      </c>
      <c r="C62" t="s">
        <v>42</v>
      </c>
      <c r="D62" t="s">
        <v>43</v>
      </c>
      <c r="E62" t="s">
        <v>44</v>
      </c>
      <c r="F62" t="s">
        <v>51</v>
      </c>
      <c r="G62" t="s">
        <v>90</v>
      </c>
      <c r="H62">
        <v>339.45</v>
      </c>
      <c r="I62">
        <v>10</v>
      </c>
      <c r="J62">
        <f t="shared" si="0"/>
        <v>373.39500000000004</v>
      </c>
      <c r="K62" t="s">
        <v>69</v>
      </c>
    </row>
    <row r="63" spans="1:11">
      <c r="A63">
        <v>46095</v>
      </c>
      <c r="B63" t="s">
        <v>140</v>
      </c>
      <c r="C63" t="s">
        <v>23</v>
      </c>
      <c r="D63" t="s">
        <v>24</v>
      </c>
      <c r="E63" t="s">
        <v>25</v>
      </c>
      <c r="F63" t="s">
        <v>62</v>
      </c>
      <c r="G63" t="s">
        <v>82</v>
      </c>
      <c r="H63">
        <v>114.62</v>
      </c>
      <c r="I63">
        <v>20</v>
      </c>
      <c r="J63">
        <f t="shared" si="0"/>
        <v>137.54400000000001</v>
      </c>
      <c r="K63" t="s">
        <v>46</v>
      </c>
    </row>
    <row r="64" spans="1:11">
      <c r="A64">
        <v>46165</v>
      </c>
      <c r="B64" t="s">
        <v>141</v>
      </c>
      <c r="C64" t="s">
        <v>36</v>
      </c>
      <c r="D64" t="s">
        <v>37</v>
      </c>
      <c r="E64" t="s">
        <v>38</v>
      </c>
      <c r="F64" t="s">
        <v>39</v>
      </c>
      <c r="G64" t="s">
        <v>27</v>
      </c>
      <c r="H64">
        <v>177.5</v>
      </c>
      <c r="I64">
        <v>0</v>
      </c>
      <c r="J64">
        <f t="shared" si="0"/>
        <v>177.5</v>
      </c>
      <c r="K64" t="s">
        <v>46</v>
      </c>
    </row>
    <row r="65" spans="1:11">
      <c r="A65">
        <v>46197</v>
      </c>
      <c r="B65" t="s">
        <v>142</v>
      </c>
      <c r="C65" t="s">
        <v>116</v>
      </c>
      <c r="D65" t="s">
        <v>117</v>
      </c>
      <c r="E65" t="s">
        <v>118</v>
      </c>
      <c r="F65" t="s">
        <v>62</v>
      </c>
      <c r="G65" t="s">
        <v>27</v>
      </c>
      <c r="H65">
        <v>646.62</v>
      </c>
      <c r="I65">
        <v>10</v>
      </c>
      <c r="J65">
        <f t="shared" si="0"/>
        <v>711.28200000000004</v>
      </c>
      <c r="K65" t="s">
        <v>69</v>
      </c>
    </row>
    <row r="66" spans="1:11">
      <c r="A66">
        <v>46198</v>
      </c>
      <c r="B66" t="s">
        <v>143</v>
      </c>
      <c r="C66" t="s">
        <v>42</v>
      </c>
      <c r="D66" t="s">
        <v>43</v>
      </c>
      <c r="E66" t="s">
        <v>44</v>
      </c>
      <c r="F66" t="s">
        <v>45</v>
      </c>
      <c r="G66" t="s">
        <v>82</v>
      </c>
      <c r="H66">
        <v>757.34</v>
      </c>
      <c r="I66">
        <v>10</v>
      </c>
      <c r="J66">
        <f t="shared" ref="J66:J129" si="1">H66*(1+I66/100)</f>
        <v>833.07400000000007</v>
      </c>
      <c r="K66" t="s">
        <v>69</v>
      </c>
    </row>
    <row r="67" spans="1:11">
      <c r="A67">
        <v>46220</v>
      </c>
      <c r="B67" t="s">
        <v>144</v>
      </c>
      <c r="C67" t="s">
        <v>23</v>
      </c>
      <c r="D67" t="s">
        <v>24</v>
      </c>
      <c r="E67" t="s">
        <v>25</v>
      </c>
      <c r="F67" t="s">
        <v>64</v>
      </c>
      <c r="G67" t="s">
        <v>90</v>
      </c>
      <c r="H67">
        <v>525.19000000000005</v>
      </c>
      <c r="I67">
        <v>5.5</v>
      </c>
      <c r="J67">
        <f t="shared" si="1"/>
        <v>554.07545000000005</v>
      </c>
      <c r="K67" t="s">
        <v>69</v>
      </c>
    </row>
    <row r="68" spans="1:11">
      <c r="A68">
        <v>46165</v>
      </c>
      <c r="B68" t="s">
        <v>145</v>
      </c>
      <c r="C68" t="s">
        <v>23</v>
      </c>
      <c r="D68" t="s">
        <v>24</v>
      </c>
      <c r="E68" t="s">
        <v>25</v>
      </c>
      <c r="F68" t="s">
        <v>45</v>
      </c>
      <c r="G68" t="s">
        <v>90</v>
      </c>
      <c r="H68">
        <v>299.77999999999997</v>
      </c>
      <c r="I68">
        <v>0</v>
      </c>
      <c r="J68">
        <f t="shared" si="1"/>
        <v>299.77999999999997</v>
      </c>
      <c r="K68" t="s">
        <v>46</v>
      </c>
    </row>
    <row r="69" spans="1:11">
      <c r="A69">
        <v>46346</v>
      </c>
      <c r="B69" t="s">
        <v>146</v>
      </c>
      <c r="C69" t="s">
        <v>30</v>
      </c>
      <c r="D69" t="s">
        <v>31</v>
      </c>
      <c r="E69" t="s">
        <v>32</v>
      </c>
      <c r="F69" t="s">
        <v>62</v>
      </c>
      <c r="G69" t="s">
        <v>34</v>
      </c>
      <c r="H69">
        <v>156.83000000000001</v>
      </c>
      <c r="I69">
        <v>5.5</v>
      </c>
      <c r="J69">
        <f t="shared" si="1"/>
        <v>165.45564999999999</v>
      </c>
      <c r="K69" t="s">
        <v>46</v>
      </c>
    </row>
    <row r="70" spans="1:11">
      <c r="A70">
        <v>46164</v>
      </c>
      <c r="B70" t="s">
        <v>147</v>
      </c>
      <c r="C70" t="s">
        <v>116</v>
      </c>
      <c r="D70" t="s">
        <v>117</v>
      </c>
      <c r="E70" t="s">
        <v>118</v>
      </c>
      <c r="F70" t="s">
        <v>66</v>
      </c>
      <c r="G70" t="s">
        <v>40</v>
      </c>
      <c r="H70">
        <v>293.32</v>
      </c>
      <c r="I70">
        <v>10</v>
      </c>
      <c r="J70">
        <f t="shared" si="1"/>
        <v>322.65200000000004</v>
      </c>
      <c r="K70" t="s">
        <v>46</v>
      </c>
    </row>
    <row r="71" spans="1:11">
      <c r="A71">
        <v>46329</v>
      </c>
      <c r="B71" t="s">
        <v>148</v>
      </c>
      <c r="C71" t="s">
        <v>30</v>
      </c>
      <c r="D71" t="s">
        <v>31</v>
      </c>
      <c r="E71" t="s">
        <v>32</v>
      </c>
      <c r="F71" t="s">
        <v>68</v>
      </c>
      <c r="G71" t="s">
        <v>40</v>
      </c>
      <c r="H71">
        <v>71.64</v>
      </c>
      <c r="I71">
        <v>20</v>
      </c>
      <c r="J71">
        <f t="shared" si="1"/>
        <v>85.968000000000004</v>
      </c>
      <c r="K71" t="s">
        <v>46</v>
      </c>
    </row>
    <row r="72" spans="1:11">
      <c r="A72">
        <v>46210</v>
      </c>
      <c r="B72" t="s">
        <v>149</v>
      </c>
      <c r="C72" t="s">
        <v>112</v>
      </c>
      <c r="D72" t="s">
        <v>113</v>
      </c>
      <c r="E72" t="s">
        <v>114</v>
      </c>
      <c r="F72" t="s">
        <v>101</v>
      </c>
      <c r="G72" t="s">
        <v>40</v>
      </c>
      <c r="H72">
        <v>305.20999999999998</v>
      </c>
      <c r="I72">
        <v>5.5</v>
      </c>
      <c r="J72">
        <f t="shared" si="1"/>
        <v>321.99654999999996</v>
      </c>
      <c r="K72" t="s">
        <v>69</v>
      </c>
    </row>
    <row r="73" spans="1:11">
      <c r="A73">
        <v>46359</v>
      </c>
      <c r="B73" t="s">
        <v>150</v>
      </c>
      <c r="C73" t="s">
        <v>48</v>
      </c>
      <c r="D73" t="s">
        <v>49</v>
      </c>
      <c r="E73" t="s">
        <v>50</v>
      </c>
      <c r="F73" t="s">
        <v>105</v>
      </c>
      <c r="G73" t="s">
        <v>34</v>
      </c>
      <c r="H73">
        <v>344.9</v>
      </c>
      <c r="I73">
        <v>10</v>
      </c>
      <c r="J73">
        <f t="shared" si="1"/>
        <v>379.39</v>
      </c>
      <c r="K73" t="s">
        <v>28</v>
      </c>
    </row>
    <row r="74" spans="1:11">
      <c r="A74">
        <v>46366</v>
      </c>
      <c r="B74" t="s">
        <v>151</v>
      </c>
      <c r="C74" t="s">
        <v>59</v>
      </c>
      <c r="D74" t="s">
        <v>60</v>
      </c>
      <c r="E74" t="s">
        <v>61</v>
      </c>
      <c r="F74" t="s">
        <v>26</v>
      </c>
      <c r="G74" t="s">
        <v>27</v>
      </c>
      <c r="H74">
        <v>96.78</v>
      </c>
      <c r="I74">
        <v>10</v>
      </c>
      <c r="J74">
        <f t="shared" si="1"/>
        <v>106.45800000000001</v>
      </c>
      <c r="K74" t="s">
        <v>28</v>
      </c>
    </row>
    <row r="75" spans="1:11">
      <c r="A75">
        <v>46367</v>
      </c>
      <c r="B75" t="s">
        <v>152</v>
      </c>
      <c r="C75" t="s">
        <v>23</v>
      </c>
      <c r="D75" t="s">
        <v>24</v>
      </c>
      <c r="E75" t="s">
        <v>25</v>
      </c>
      <c r="F75" t="s">
        <v>68</v>
      </c>
      <c r="G75" t="s">
        <v>40</v>
      </c>
      <c r="H75">
        <v>155.80000000000001</v>
      </c>
      <c r="I75">
        <v>20</v>
      </c>
      <c r="J75">
        <f t="shared" si="1"/>
        <v>186.96</v>
      </c>
      <c r="K75" t="s">
        <v>28</v>
      </c>
    </row>
    <row r="76" spans="1:11">
      <c r="A76">
        <v>46375</v>
      </c>
      <c r="B76" t="s">
        <v>153</v>
      </c>
      <c r="C76" t="s">
        <v>42</v>
      </c>
      <c r="D76" t="s">
        <v>43</v>
      </c>
      <c r="E76" t="s">
        <v>44</v>
      </c>
      <c r="F76" t="s">
        <v>105</v>
      </c>
      <c r="G76" t="s">
        <v>52</v>
      </c>
      <c r="H76">
        <v>169.3</v>
      </c>
      <c r="I76">
        <v>10</v>
      </c>
      <c r="J76">
        <f t="shared" si="1"/>
        <v>186.23000000000002</v>
      </c>
      <c r="K76" t="s">
        <v>46</v>
      </c>
    </row>
    <row r="77" spans="1:11">
      <c r="A77">
        <v>46131</v>
      </c>
      <c r="B77" t="s">
        <v>154</v>
      </c>
      <c r="C77" t="s">
        <v>112</v>
      </c>
      <c r="D77" t="s">
        <v>113</v>
      </c>
      <c r="E77" t="s">
        <v>114</v>
      </c>
      <c r="F77" t="s">
        <v>39</v>
      </c>
      <c r="G77" t="s">
        <v>82</v>
      </c>
      <c r="H77">
        <v>165.39</v>
      </c>
      <c r="I77">
        <v>10</v>
      </c>
      <c r="J77">
        <f t="shared" si="1"/>
        <v>181.929</v>
      </c>
      <c r="K77" t="s">
        <v>69</v>
      </c>
    </row>
    <row r="78" spans="1:11">
      <c r="A78">
        <v>46223</v>
      </c>
      <c r="B78" t="s">
        <v>155</v>
      </c>
      <c r="C78" t="s">
        <v>30</v>
      </c>
      <c r="D78" t="s">
        <v>31</v>
      </c>
      <c r="E78" t="s">
        <v>32</v>
      </c>
      <c r="F78" t="s">
        <v>101</v>
      </c>
      <c r="G78" t="s">
        <v>90</v>
      </c>
      <c r="H78">
        <v>401.97</v>
      </c>
      <c r="I78">
        <v>10</v>
      </c>
      <c r="J78">
        <f t="shared" si="1"/>
        <v>442.16700000000009</v>
      </c>
      <c r="K78" t="s">
        <v>28</v>
      </c>
    </row>
    <row r="79" spans="1:11">
      <c r="A79">
        <v>46145</v>
      </c>
      <c r="B79" t="s">
        <v>156</v>
      </c>
      <c r="C79" t="s">
        <v>112</v>
      </c>
      <c r="D79" t="s">
        <v>113</v>
      </c>
      <c r="E79" t="s">
        <v>114</v>
      </c>
      <c r="F79" t="s">
        <v>64</v>
      </c>
      <c r="G79" t="s">
        <v>90</v>
      </c>
      <c r="H79">
        <v>452.8</v>
      </c>
      <c r="I79">
        <v>20</v>
      </c>
      <c r="J79">
        <f t="shared" si="1"/>
        <v>543.36</v>
      </c>
      <c r="K79" t="s">
        <v>46</v>
      </c>
    </row>
    <row r="80" spans="1:11">
      <c r="A80">
        <v>46338</v>
      </c>
      <c r="B80" t="s">
        <v>157</v>
      </c>
      <c r="C80" t="s">
        <v>79</v>
      </c>
      <c r="D80" t="s">
        <v>80</v>
      </c>
      <c r="E80" t="s">
        <v>81</v>
      </c>
      <c r="F80" t="s">
        <v>101</v>
      </c>
      <c r="G80" t="s">
        <v>82</v>
      </c>
      <c r="H80">
        <v>296.60000000000002</v>
      </c>
      <c r="I80">
        <v>20</v>
      </c>
      <c r="J80">
        <f t="shared" si="1"/>
        <v>355.92</v>
      </c>
      <c r="K80" t="s">
        <v>28</v>
      </c>
    </row>
    <row r="81" spans="1:11">
      <c r="A81">
        <v>46061</v>
      </c>
      <c r="B81" t="s">
        <v>158</v>
      </c>
      <c r="C81" t="s">
        <v>48</v>
      </c>
      <c r="D81" t="s">
        <v>49</v>
      </c>
      <c r="E81" t="s">
        <v>50</v>
      </c>
      <c r="F81" t="s">
        <v>105</v>
      </c>
      <c r="G81" t="s">
        <v>40</v>
      </c>
      <c r="H81">
        <v>673.92</v>
      </c>
      <c r="I81">
        <v>20</v>
      </c>
      <c r="J81">
        <f t="shared" si="1"/>
        <v>808.70399999999995</v>
      </c>
      <c r="K81" t="s">
        <v>69</v>
      </c>
    </row>
    <row r="82" spans="1:11">
      <c r="A82">
        <v>46100</v>
      </c>
      <c r="B82" t="s">
        <v>159</v>
      </c>
      <c r="C82" t="s">
        <v>79</v>
      </c>
      <c r="D82" t="s">
        <v>80</v>
      </c>
      <c r="E82" t="s">
        <v>81</v>
      </c>
      <c r="F82" t="s">
        <v>62</v>
      </c>
      <c r="G82" t="s">
        <v>40</v>
      </c>
      <c r="H82">
        <v>713.14</v>
      </c>
      <c r="I82">
        <v>20</v>
      </c>
      <c r="J82">
        <f t="shared" si="1"/>
        <v>855.76799999999992</v>
      </c>
      <c r="K82" t="s">
        <v>28</v>
      </c>
    </row>
    <row r="83" spans="1:11">
      <c r="A83">
        <v>46155</v>
      </c>
      <c r="B83" t="s">
        <v>160</v>
      </c>
      <c r="C83" t="s">
        <v>116</v>
      </c>
      <c r="D83" t="s">
        <v>117</v>
      </c>
      <c r="E83" t="s">
        <v>118</v>
      </c>
      <c r="F83" t="s">
        <v>26</v>
      </c>
      <c r="G83" t="s">
        <v>52</v>
      </c>
      <c r="H83">
        <v>358.78</v>
      </c>
      <c r="I83">
        <v>0</v>
      </c>
      <c r="J83">
        <f t="shared" si="1"/>
        <v>358.78</v>
      </c>
      <c r="K83" t="s">
        <v>69</v>
      </c>
    </row>
    <row r="84" spans="1:11">
      <c r="A84">
        <v>46082</v>
      </c>
      <c r="B84" t="s">
        <v>161</v>
      </c>
      <c r="C84" t="s">
        <v>59</v>
      </c>
      <c r="D84" t="s">
        <v>60</v>
      </c>
      <c r="E84" t="s">
        <v>61</v>
      </c>
      <c r="F84" t="s">
        <v>68</v>
      </c>
      <c r="G84" t="s">
        <v>52</v>
      </c>
      <c r="H84">
        <v>269.52</v>
      </c>
      <c r="I84">
        <v>5.5</v>
      </c>
      <c r="J84">
        <f t="shared" si="1"/>
        <v>284.34359999999998</v>
      </c>
      <c r="K84" t="s">
        <v>46</v>
      </c>
    </row>
    <row r="85" spans="1:11">
      <c r="A85">
        <v>46217</v>
      </c>
      <c r="B85" t="s">
        <v>162</v>
      </c>
      <c r="C85" t="s">
        <v>59</v>
      </c>
      <c r="D85" t="s">
        <v>60</v>
      </c>
      <c r="E85" t="s">
        <v>61</v>
      </c>
      <c r="F85" t="s">
        <v>68</v>
      </c>
      <c r="G85" t="s">
        <v>82</v>
      </c>
      <c r="H85">
        <v>422.85</v>
      </c>
      <c r="I85">
        <v>0</v>
      </c>
      <c r="J85">
        <f t="shared" si="1"/>
        <v>422.85</v>
      </c>
      <c r="K85" t="s">
        <v>28</v>
      </c>
    </row>
    <row r="86" spans="1:11">
      <c r="A86">
        <v>46217</v>
      </c>
      <c r="B86" t="s">
        <v>163</v>
      </c>
      <c r="C86" t="s">
        <v>59</v>
      </c>
      <c r="D86" t="s">
        <v>60</v>
      </c>
      <c r="E86" t="s">
        <v>61</v>
      </c>
      <c r="F86" t="s">
        <v>68</v>
      </c>
      <c r="G86" t="s">
        <v>82</v>
      </c>
      <c r="H86">
        <v>774.29</v>
      </c>
      <c r="I86">
        <v>10</v>
      </c>
      <c r="J86">
        <f t="shared" si="1"/>
        <v>851.71900000000005</v>
      </c>
      <c r="K86" t="s">
        <v>28</v>
      </c>
    </row>
    <row r="87" spans="1:11">
      <c r="A87">
        <v>46305</v>
      </c>
      <c r="B87" t="s">
        <v>164</v>
      </c>
      <c r="C87" t="s">
        <v>73</v>
      </c>
      <c r="D87" t="s">
        <v>74</v>
      </c>
      <c r="E87" t="s">
        <v>75</v>
      </c>
      <c r="F87" t="s">
        <v>51</v>
      </c>
      <c r="G87" t="s">
        <v>34</v>
      </c>
      <c r="H87">
        <v>675.19</v>
      </c>
      <c r="I87">
        <v>10</v>
      </c>
      <c r="J87">
        <f t="shared" si="1"/>
        <v>742.70900000000017</v>
      </c>
      <c r="K87" t="s">
        <v>46</v>
      </c>
    </row>
    <row r="88" spans="1:11">
      <c r="A88">
        <v>46250</v>
      </c>
      <c r="B88" t="s">
        <v>165</v>
      </c>
      <c r="C88" t="s">
        <v>73</v>
      </c>
      <c r="D88" t="s">
        <v>74</v>
      </c>
      <c r="E88" t="s">
        <v>75</v>
      </c>
      <c r="F88" t="s">
        <v>62</v>
      </c>
      <c r="G88" t="s">
        <v>90</v>
      </c>
      <c r="H88">
        <v>422.19</v>
      </c>
      <c r="I88">
        <v>5.5</v>
      </c>
      <c r="J88">
        <f t="shared" si="1"/>
        <v>445.41044999999997</v>
      </c>
      <c r="K88" t="s">
        <v>28</v>
      </c>
    </row>
    <row r="89" spans="1:11">
      <c r="A89">
        <v>46246</v>
      </c>
      <c r="B89" t="s">
        <v>166</v>
      </c>
      <c r="C89" t="s">
        <v>23</v>
      </c>
      <c r="D89" t="s">
        <v>24</v>
      </c>
      <c r="E89" t="s">
        <v>25</v>
      </c>
      <c r="F89" t="s">
        <v>99</v>
      </c>
      <c r="G89" t="s">
        <v>40</v>
      </c>
      <c r="H89">
        <v>30.02</v>
      </c>
      <c r="I89">
        <v>20</v>
      </c>
      <c r="J89">
        <f t="shared" si="1"/>
        <v>36.024000000000001</v>
      </c>
      <c r="K89" t="s">
        <v>69</v>
      </c>
    </row>
    <row r="90" spans="1:11">
      <c r="A90">
        <v>46066</v>
      </c>
      <c r="B90" t="s">
        <v>167</v>
      </c>
      <c r="C90" t="s">
        <v>73</v>
      </c>
      <c r="D90" t="s">
        <v>74</v>
      </c>
      <c r="E90" t="s">
        <v>75</v>
      </c>
      <c r="F90" t="s">
        <v>64</v>
      </c>
      <c r="G90" t="s">
        <v>34</v>
      </c>
      <c r="H90">
        <v>469.82</v>
      </c>
      <c r="I90">
        <v>20</v>
      </c>
      <c r="J90">
        <f t="shared" si="1"/>
        <v>563.78399999999999</v>
      </c>
      <c r="K90" t="s">
        <v>69</v>
      </c>
    </row>
    <row r="91" spans="1:11">
      <c r="A91">
        <v>46301</v>
      </c>
      <c r="B91" t="s">
        <v>168</v>
      </c>
      <c r="C91" t="s">
        <v>36</v>
      </c>
      <c r="D91" t="s">
        <v>37</v>
      </c>
      <c r="E91" t="s">
        <v>38</v>
      </c>
      <c r="F91" t="s">
        <v>99</v>
      </c>
      <c r="G91" t="s">
        <v>82</v>
      </c>
      <c r="H91">
        <v>721.84</v>
      </c>
      <c r="I91">
        <v>10</v>
      </c>
      <c r="J91">
        <f t="shared" si="1"/>
        <v>794.02400000000011</v>
      </c>
      <c r="K91" t="s">
        <v>28</v>
      </c>
    </row>
    <row r="92" spans="1:11">
      <c r="A92">
        <v>46194</v>
      </c>
      <c r="B92" t="s">
        <v>169</v>
      </c>
      <c r="C92" t="s">
        <v>73</v>
      </c>
      <c r="D92" t="s">
        <v>74</v>
      </c>
      <c r="E92" t="s">
        <v>75</v>
      </c>
      <c r="F92" t="s">
        <v>101</v>
      </c>
      <c r="G92" t="s">
        <v>82</v>
      </c>
      <c r="H92">
        <v>454.25</v>
      </c>
      <c r="I92">
        <v>10</v>
      </c>
      <c r="J92">
        <f t="shared" si="1"/>
        <v>499.67500000000007</v>
      </c>
      <c r="K92" t="s">
        <v>69</v>
      </c>
    </row>
    <row r="93" spans="1:11">
      <c r="A93">
        <v>46231</v>
      </c>
      <c r="B93" t="s">
        <v>170</v>
      </c>
      <c r="C93" t="s">
        <v>23</v>
      </c>
      <c r="D93" t="s">
        <v>24</v>
      </c>
      <c r="E93" t="s">
        <v>25</v>
      </c>
      <c r="F93" t="s">
        <v>64</v>
      </c>
      <c r="G93" t="s">
        <v>52</v>
      </c>
      <c r="H93">
        <v>682.08</v>
      </c>
      <c r="I93">
        <v>20</v>
      </c>
      <c r="J93">
        <f t="shared" si="1"/>
        <v>818.49599999999998</v>
      </c>
      <c r="K93" t="s">
        <v>46</v>
      </c>
    </row>
    <row r="94" spans="1:11">
      <c r="A94">
        <v>46369</v>
      </c>
      <c r="B94" t="s">
        <v>171</v>
      </c>
      <c r="C94" t="s">
        <v>36</v>
      </c>
      <c r="D94" t="s">
        <v>37</v>
      </c>
      <c r="E94" t="s">
        <v>38</v>
      </c>
      <c r="F94" t="s">
        <v>33</v>
      </c>
      <c r="G94" t="s">
        <v>40</v>
      </c>
      <c r="H94">
        <v>740.36</v>
      </c>
      <c r="I94">
        <v>10</v>
      </c>
      <c r="J94">
        <f t="shared" si="1"/>
        <v>814.39600000000007</v>
      </c>
      <c r="K94" t="s">
        <v>69</v>
      </c>
    </row>
    <row r="95" spans="1:11">
      <c r="A95">
        <v>46065</v>
      </c>
      <c r="B95" t="s">
        <v>172</v>
      </c>
      <c r="C95" t="s">
        <v>48</v>
      </c>
      <c r="D95" t="s">
        <v>49</v>
      </c>
      <c r="E95" t="s">
        <v>50</v>
      </c>
      <c r="F95" t="s">
        <v>45</v>
      </c>
      <c r="G95" t="s">
        <v>82</v>
      </c>
      <c r="H95">
        <v>115.34</v>
      </c>
      <c r="I95">
        <v>0</v>
      </c>
      <c r="J95">
        <f t="shared" si="1"/>
        <v>115.34</v>
      </c>
      <c r="K95" t="s">
        <v>28</v>
      </c>
    </row>
    <row r="96" spans="1:11">
      <c r="A96">
        <v>46331</v>
      </c>
      <c r="B96" t="s">
        <v>173</v>
      </c>
      <c r="C96" t="s">
        <v>55</v>
      </c>
      <c r="D96" t="s">
        <v>56</v>
      </c>
      <c r="E96" t="s">
        <v>57</v>
      </c>
      <c r="F96" t="s">
        <v>26</v>
      </c>
      <c r="G96" t="s">
        <v>34</v>
      </c>
      <c r="H96">
        <v>124.38</v>
      </c>
      <c r="I96">
        <v>5.5</v>
      </c>
      <c r="J96">
        <f t="shared" si="1"/>
        <v>131.2209</v>
      </c>
      <c r="K96" t="s">
        <v>69</v>
      </c>
    </row>
    <row r="97" spans="1:11">
      <c r="A97">
        <v>46137</v>
      </c>
      <c r="B97" t="s">
        <v>174</v>
      </c>
      <c r="C97" t="s">
        <v>116</v>
      </c>
      <c r="D97" t="s">
        <v>117</v>
      </c>
      <c r="E97" t="s">
        <v>118</v>
      </c>
      <c r="F97" t="s">
        <v>101</v>
      </c>
      <c r="G97" t="s">
        <v>27</v>
      </c>
      <c r="H97">
        <v>28.35</v>
      </c>
      <c r="I97">
        <v>5.5</v>
      </c>
      <c r="J97">
        <f t="shared" si="1"/>
        <v>29.90925</v>
      </c>
      <c r="K97" t="s">
        <v>46</v>
      </c>
    </row>
    <row r="98" spans="1:11">
      <c r="A98">
        <v>46256</v>
      </c>
      <c r="B98" t="s">
        <v>175</v>
      </c>
      <c r="C98" t="s">
        <v>79</v>
      </c>
      <c r="D98" t="s">
        <v>80</v>
      </c>
      <c r="E98" t="s">
        <v>81</v>
      </c>
      <c r="F98" t="s">
        <v>101</v>
      </c>
      <c r="G98" t="s">
        <v>52</v>
      </c>
      <c r="H98">
        <v>285.33999999999997</v>
      </c>
      <c r="I98">
        <v>5.5</v>
      </c>
      <c r="J98">
        <f t="shared" si="1"/>
        <v>301.03369999999995</v>
      </c>
      <c r="K98" t="s">
        <v>69</v>
      </c>
    </row>
    <row r="99" spans="1:11">
      <c r="A99">
        <v>46244</v>
      </c>
      <c r="B99" t="s">
        <v>176</v>
      </c>
      <c r="C99" t="s">
        <v>116</v>
      </c>
      <c r="D99" t="s">
        <v>117</v>
      </c>
      <c r="E99" t="s">
        <v>118</v>
      </c>
      <c r="F99" t="s">
        <v>62</v>
      </c>
      <c r="G99" t="s">
        <v>40</v>
      </c>
      <c r="H99">
        <v>184.71</v>
      </c>
      <c r="I99">
        <v>0</v>
      </c>
      <c r="J99">
        <f t="shared" si="1"/>
        <v>184.71</v>
      </c>
      <c r="K99" t="s">
        <v>69</v>
      </c>
    </row>
    <row r="100" spans="1:11">
      <c r="A100">
        <v>46172</v>
      </c>
      <c r="B100" t="s">
        <v>177</v>
      </c>
      <c r="C100" t="s">
        <v>73</v>
      </c>
      <c r="D100" t="s">
        <v>74</v>
      </c>
      <c r="E100" t="s">
        <v>75</v>
      </c>
      <c r="F100" t="s">
        <v>99</v>
      </c>
      <c r="G100" t="s">
        <v>40</v>
      </c>
      <c r="H100">
        <v>525.72</v>
      </c>
      <c r="I100">
        <v>10</v>
      </c>
      <c r="J100">
        <f t="shared" si="1"/>
        <v>578.29200000000003</v>
      </c>
      <c r="K100" t="s">
        <v>69</v>
      </c>
    </row>
    <row r="101" spans="1:11">
      <c r="A101">
        <v>46043</v>
      </c>
      <c r="B101" t="s">
        <v>178</v>
      </c>
      <c r="C101" t="s">
        <v>112</v>
      </c>
      <c r="D101" t="s">
        <v>113</v>
      </c>
      <c r="E101" t="s">
        <v>114</v>
      </c>
      <c r="F101" t="s">
        <v>101</v>
      </c>
      <c r="G101" t="s">
        <v>34</v>
      </c>
      <c r="H101">
        <v>265.60000000000002</v>
      </c>
      <c r="I101">
        <v>0</v>
      </c>
      <c r="J101">
        <f t="shared" si="1"/>
        <v>265.60000000000002</v>
      </c>
      <c r="K101" t="s">
        <v>46</v>
      </c>
    </row>
    <row r="102" spans="1:11">
      <c r="A102">
        <v>46184</v>
      </c>
      <c r="B102" t="s">
        <v>179</v>
      </c>
      <c r="C102" t="s">
        <v>55</v>
      </c>
      <c r="D102" t="s">
        <v>56</v>
      </c>
      <c r="E102" t="s">
        <v>57</v>
      </c>
      <c r="F102" t="s">
        <v>66</v>
      </c>
      <c r="G102" t="s">
        <v>82</v>
      </c>
      <c r="H102">
        <v>797.21</v>
      </c>
      <c r="I102">
        <v>0</v>
      </c>
      <c r="J102">
        <f t="shared" si="1"/>
        <v>797.21</v>
      </c>
      <c r="K102" t="s">
        <v>46</v>
      </c>
    </row>
    <row r="103" spans="1:11">
      <c r="A103">
        <v>46361</v>
      </c>
      <c r="B103" t="s">
        <v>180</v>
      </c>
      <c r="C103" t="s">
        <v>79</v>
      </c>
      <c r="D103" t="s">
        <v>80</v>
      </c>
      <c r="E103" t="s">
        <v>81</v>
      </c>
      <c r="F103" t="s">
        <v>45</v>
      </c>
      <c r="G103" t="s">
        <v>52</v>
      </c>
      <c r="H103">
        <v>760.63</v>
      </c>
      <c r="I103">
        <v>0</v>
      </c>
      <c r="J103">
        <f t="shared" si="1"/>
        <v>760.63</v>
      </c>
      <c r="K103" t="s">
        <v>46</v>
      </c>
    </row>
    <row r="104" spans="1:11">
      <c r="A104">
        <v>46112</v>
      </c>
      <c r="B104" t="s">
        <v>181</v>
      </c>
      <c r="C104" t="s">
        <v>79</v>
      </c>
      <c r="D104" t="s">
        <v>80</v>
      </c>
      <c r="E104" t="s">
        <v>81</v>
      </c>
      <c r="F104" t="s">
        <v>101</v>
      </c>
      <c r="G104" t="s">
        <v>52</v>
      </c>
      <c r="H104">
        <v>373.03</v>
      </c>
      <c r="I104">
        <v>10</v>
      </c>
      <c r="J104">
        <f t="shared" si="1"/>
        <v>410.33300000000003</v>
      </c>
      <c r="K104" t="s">
        <v>69</v>
      </c>
    </row>
    <row r="105" spans="1:11">
      <c r="A105">
        <v>46135</v>
      </c>
      <c r="B105" t="s">
        <v>182</v>
      </c>
      <c r="C105" t="s">
        <v>84</v>
      </c>
      <c r="D105" t="s">
        <v>85</v>
      </c>
      <c r="E105" t="s">
        <v>86</v>
      </c>
      <c r="F105" t="s">
        <v>105</v>
      </c>
      <c r="G105" t="s">
        <v>40</v>
      </c>
      <c r="H105">
        <v>277.33999999999997</v>
      </c>
      <c r="I105">
        <v>0</v>
      </c>
      <c r="J105">
        <f t="shared" si="1"/>
        <v>277.33999999999997</v>
      </c>
      <c r="K105" t="s">
        <v>46</v>
      </c>
    </row>
    <row r="106" spans="1:11">
      <c r="A106">
        <v>46376</v>
      </c>
      <c r="B106" t="s">
        <v>183</v>
      </c>
      <c r="C106" t="s">
        <v>30</v>
      </c>
      <c r="D106" t="s">
        <v>31</v>
      </c>
      <c r="E106" t="s">
        <v>32</v>
      </c>
      <c r="F106" t="s">
        <v>62</v>
      </c>
      <c r="G106" t="s">
        <v>52</v>
      </c>
      <c r="H106">
        <v>767.4</v>
      </c>
      <c r="I106">
        <v>5.5</v>
      </c>
      <c r="J106">
        <f t="shared" si="1"/>
        <v>809.60699999999997</v>
      </c>
      <c r="K106" t="s">
        <v>28</v>
      </c>
    </row>
    <row r="107" spans="1:11">
      <c r="A107">
        <v>46365</v>
      </c>
      <c r="B107" t="s">
        <v>184</v>
      </c>
      <c r="C107" t="s">
        <v>30</v>
      </c>
      <c r="D107" t="s">
        <v>31</v>
      </c>
      <c r="E107" t="s">
        <v>32</v>
      </c>
      <c r="F107" t="s">
        <v>64</v>
      </c>
      <c r="G107" t="s">
        <v>82</v>
      </c>
      <c r="H107">
        <v>425.58</v>
      </c>
      <c r="I107">
        <v>5.5</v>
      </c>
      <c r="J107">
        <f t="shared" si="1"/>
        <v>448.98689999999993</v>
      </c>
      <c r="K107" t="s">
        <v>46</v>
      </c>
    </row>
    <row r="108" spans="1:11">
      <c r="A108">
        <v>46262</v>
      </c>
      <c r="B108" t="s">
        <v>185</v>
      </c>
      <c r="C108" t="s">
        <v>59</v>
      </c>
      <c r="D108" t="s">
        <v>60</v>
      </c>
      <c r="E108" t="s">
        <v>61</v>
      </c>
      <c r="F108" t="s">
        <v>68</v>
      </c>
      <c r="G108" t="s">
        <v>90</v>
      </c>
      <c r="H108">
        <v>662.44</v>
      </c>
      <c r="I108">
        <v>10</v>
      </c>
      <c r="J108">
        <f t="shared" si="1"/>
        <v>728.68400000000008</v>
      </c>
      <c r="K108" t="s">
        <v>28</v>
      </c>
    </row>
    <row r="109" spans="1:11">
      <c r="A109">
        <v>46325</v>
      </c>
      <c r="B109" t="s">
        <v>186</v>
      </c>
      <c r="C109" t="s">
        <v>48</v>
      </c>
      <c r="D109" t="s">
        <v>49</v>
      </c>
      <c r="E109" t="s">
        <v>50</v>
      </c>
      <c r="F109" t="s">
        <v>33</v>
      </c>
      <c r="G109" t="s">
        <v>27</v>
      </c>
      <c r="H109">
        <v>153.35</v>
      </c>
      <c r="I109">
        <v>20</v>
      </c>
      <c r="J109">
        <f t="shared" si="1"/>
        <v>184.01999999999998</v>
      </c>
      <c r="K109" t="s">
        <v>28</v>
      </c>
    </row>
    <row r="110" spans="1:11">
      <c r="A110">
        <v>46081</v>
      </c>
      <c r="B110" t="s">
        <v>187</v>
      </c>
      <c r="C110" t="s">
        <v>42</v>
      </c>
      <c r="D110" t="s">
        <v>43</v>
      </c>
      <c r="E110" t="s">
        <v>44</v>
      </c>
      <c r="F110" t="s">
        <v>26</v>
      </c>
      <c r="G110" t="s">
        <v>40</v>
      </c>
      <c r="H110">
        <v>556.72</v>
      </c>
      <c r="I110">
        <v>5.5</v>
      </c>
      <c r="J110">
        <f t="shared" si="1"/>
        <v>587.33960000000002</v>
      </c>
      <c r="K110" t="s">
        <v>46</v>
      </c>
    </row>
    <row r="111" spans="1:11">
      <c r="A111">
        <v>46059</v>
      </c>
      <c r="B111" t="s">
        <v>188</v>
      </c>
      <c r="C111" t="s">
        <v>84</v>
      </c>
      <c r="D111" t="s">
        <v>85</v>
      </c>
      <c r="E111" t="s">
        <v>86</v>
      </c>
      <c r="F111" t="s">
        <v>64</v>
      </c>
      <c r="G111" t="s">
        <v>52</v>
      </c>
      <c r="H111">
        <v>405.61</v>
      </c>
      <c r="I111">
        <v>20</v>
      </c>
      <c r="J111">
        <f t="shared" si="1"/>
        <v>486.73199999999997</v>
      </c>
      <c r="K111" t="s">
        <v>69</v>
      </c>
    </row>
    <row r="112" spans="1:11">
      <c r="A112">
        <v>46358</v>
      </c>
      <c r="B112" t="s">
        <v>189</v>
      </c>
      <c r="C112" t="s">
        <v>116</v>
      </c>
      <c r="D112" t="s">
        <v>117</v>
      </c>
      <c r="E112" t="s">
        <v>118</v>
      </c>
      <c r="F112" t="s">
        <v>62</v>
      </c>
      <c r="G112" t="s">
        <v>90</v>
      </c>
      <c r="H112">
        <v>773.04</v>
      </c>
      <c r="I112">
        <v>5.5</v>
      </c>
      <c r="J112">
        <f t="shared" si="1"/>
        <v>815.55719999999997</v>
      </c>
      <c r="K112" t="s">
        <v>28</v>
      </c>
    </row>
    <row r="113" spans="1:11">
      <c r="A113">
        <v>46355</v>
      </c>
      <c r="B113" t="s">
        <v>190</v>
      </c>
      <c r="C113" t="s">
        <v>112</v>
      </c>
      <c r="D113" t="s">
        <v>113</v>
      </c>
      <c r="E113" t="s">
        <v>114</v>
      </c>
      <c r="F113" t="s">
        <v>33</v>
      </c>
      <c r="G113" t="s">
        <v>40</v>
      </c>
      <c r="H113">
        <v>132.75</v>
      </c>
      <c r="I113">
        <v>5.5</v>
      </c>
      <c r="J113">
        <f t="shared" si="1"/>
        <v>140.05124999999998</v>
      </c>
      <c r="K113" t="s">
        <v>46</v>
      </c>
    </row>
    <row r="114" spans="1:11">
      <c r="A114">
        <v>46323</v>
      </c>
      <c r="B114" t="s">
        <v>191</v>
      </c>
      <c r="C114" t="s">
        <v>48</v>
      </c>
      <c r="D114" t="s">
        <v>49</v>
      </c>
      <c r="E114" t="s">
        <v>50</v>
      </c>
      <c r="F114" t="s">
        <v>39</v>
      </c>
      <c r="G114" t="s">
        <v>90</v>
      </c>
      <c r="H114">
        <v>154.62</v>
      </c>
      <c r="I114">
        <v>5.5</v>
      </c>
      <c r="J114">
        <f t="shared" si="1"/>
        <v>163.1241</v>
      </c>
      <c r="K114" t="s">
        <v>69</v>
      </c>
    </row>
    <row r="115" spans="1:11">
      <c r="A115">
        <v>46094</v>
      </c>
      <c r="B115" t="s">
        <v>192</v>
      </c>
      <c r="C115" t="s">
        <v>55</v>
      </c>
      <c r="D115" t="s">
        <v>56</v>
      </c>
      <c r="E115" t="s">
        <v>57</v>
      </c>
      <c r="F115" t="s">
        <v>62</v>
      </c>
      <c r="G115" t="s">
        <v>90</v>
      </c>
      <c r="H115">
        <v>777.47</v>
      </c>
      <c r="I115">
        <v>20</v>
      </c>
      <c r="J115">
        <f t="shared" si="1"/>
        <v>932.96399999999994</v>
      </c>
      <c r="K115" t="s">
        <v>46</v>
      </c>
    </row>
    <row r="116" spans="1:11">
      <c r="A116">
        <v>46307</v>
      </c>
      <c r="B116" t="s">
        <v>193</v>
      </c>
      <c r="C116" t="s">
        <v>42</v>
      </c>
      <c r="D116" t="s">
        <v>43</v>
      </c>
      <c r="E116" t="s">
        <v>44</v>
      </c>
      <c r="F116" t="s">
        <v>26</v>
      </c>
      <c r="G116" t="s">
        <v>40</v>
      </c>
      <c r="H116">
        <v>136.55000000000001</v>
      </c>
      <c r="I116">
        <v>20</v>
      </c>
      <c r="J116">
        <f t="shared" si="1"/>
        <v>163.86</v>
      </c>
      <c r="K116" t="s">
        <v>46</v>
      </c>
    </row>
    <row r="117" spans="1:11">
      <c r="A117">
        <v>46304</v>
      </c>
      <c r="B117" t="s">
        <v>194</v>
      </c>
      <c r="C117" t="s">
        <v>112</v>
      </c>
      <c r="D117" t="s">
        <v>113</v>
      </c>
      <c r="E117" t="s">
        <v>114</v>
      </c>
      <c r="F117" t="s">
        <v>101</v>
      </c>
      <c r="G117" t="s">
        <v>52</v>
      </c>
      <c r="H117">
        <v>219.47</v>
      </c>
      <c r="I117">
        <v>10</v>
      </c>
      <c r="J117">
        <f t="shared" si="1"/>
        <v>241.41700000000003</v>
      </c>
      <c r="K117" t="s">
        <v>69</v>
      </c>
    </row>
    <row r="118" spans="1:11">
      <c r="A118">
        <v>46106</v>
      </c>
      <c r="B118" t="s">
        <v>195</v>
      </c>
      <c r="C118" t="s">
        <v>59</v>
      </c>
      <c r="D118" t="s">
        <v>60</v>
      </c>
      <c r="E118" t="s">
        <v>61</v>
      </c>
      <c r="F118" t="s">
        <v>99</v>
      </c>
      <c r="G118" t="s">
        <v>34</v>
      </c>
      <c r="H118">
        <v>239.8</v>
      </c>
      <c r="I118">
        <v>0</v>
      </c>
      <c r="J118">
        <f t="shared" si="1"/>
        <v>239.8</v>
      </c>
      <c r="K118" t="s">
        <v>28</v>
      </c>
    </row>
    <row r="119" spans="1:11">
      <c r="A119">
        <v>46253</v>
      </c>
      <c r="B119" t="s">
        <v>196</v>
      </c>
      <c r="C119" t="s">
        <v>59</v>
      </c>
      <c r="D119" t="s">
        <v>60</v>
      </c>
      <c r="E119" t="s">
        <v>61</v>
      </c>
      <c r="F119" t="s">
        <v>105</v>
      </c>
      <c r="G119" t="s">
        <v>27</v>
      </c>
      <c r="H119">
        <v>117.55</v>
      </c>
      <c r="I119">
        <v>5.5</v>
      </c>
      <c r="J119">
        <f t="shared" si="1"/>
        <v>124.01524999999999</v>
      </c>
      <c r="K119" t="s">
        <v>46</v>
      </c>
    </row>
    <row r="120" spans="1:11">
      <c r="A120">
        <v>46116</v>
      </c>
      <c r="B120" t="s">
        <v>197</v>
      </c>
      <c r="C120" t="s">
        <v>48</v>
      </c>
      <c r="D120" t="s">
        <v>49</v>
      </c>
      <c r="E120" t="s">
        <v>50</v>
      </c>
      <c r="F120" t="s">
        <v>51</v>
      </c>
      <c r="G120" t="s">
        <v>52</v>
      </c>
      <c r="H120">
        <v>64.34</v>
      </c>
      <c r="I120">
        <v>0</v>
      </c>
      <c r="J120">
        <f t="shared" si="1"/>
        <v>64.34</v>
      </c>
      <c r="K120" t="s">
        <v>46</v>
      </c>
    </row>
    <row r="121" spans="1:11">
      <c r="A121">
        <v>46295</v>
      </c>
      <c r="B121" t="s">
        <v>198</v>
      </c>
      <c r="C121" t="s">
        <v>55</v>
      </c>
      <c r="D121" t="s">
        <v>56</v>
      </c>
      <c r="E121" t="s">
        <v>57</v>
      </c>
      <c r="F121" t="s">
        <v>45</v>
      </c>
      <c r="G121" t="s">
        <v>27</v>
      </c>
      <c r="H121">
        <v>349.81</v>
      </c>
      <c r="I121">
        <v>5.5</v>
      </c>
      <c r="J121">
        <f t="shared" si="1"/>
        <v>369.04954999999995</v>
      </c>
      <c r="K121" t="s">
        <v>46</v>
      </c>
    </row>
    <row r="122" spans="1:11">
      <c r="A122">
        <v>46385</v>
      </c>
      <c r="B122" t="s">
        <v>199</v>
      </c>
      <c r="C122" t="s">
        <v>59</v>
      </c>
      <c r="D122" t="s">
        <v>60</v>
      </c>
      <c r="E122" t="s">
        <v>61</v>
      </c>
      <c r="F122" t="s">
        <v>101</v>
      </c>
      <c r="G122" t="s">
        <v>52</v>
      </c>
      <c r="H122">
        <v>695.68</v>
      </c>
      <c r="I122">
        <v>5.5</v>
      </c>
      <c r="J122">
        <f t="shared" si="1"/>
        <v>733.94239999999991</v>
      </c>
      <c r="K122" t="s">
        <v>28</v>
      </c>
    </row>
    <row r="123" spans="1:11">
      <c r="A123">
        <v>46230</v>
      </c>
      <c r="B123" t="s">
        <v>200</v>
      </c>
      <c r="C123" t="s">
        <v>36</v>
      </c>
      <c r="D123" t="s">
        <v>37</v>
      </c>
      <c r="E123" t="s">
        <v>38</v>
      </c>
      <c r="F123" t="s">
        <v>26</v>
      </c>
      <c r="G123" t="s">
        <v>52</v>
      </c>
      <c r="H123">
        <v>717.79</v>
      </c>
      <c r="I123">
        <v>0</v>
      </c>
      <c r="J123">
        <f t="shared" si="1"/>
        <v>717.79</v>
      </c>
      <c r="K123" t="s">
        <v>28</v>
      </c>
    </row>
    <row r="124" spans="1:11">
      <c r="A124">
        <v>46028</v>
      </c>
      <c r="B124" t="s">
        <v>201</v>
      </c>
      <c r="C124" t="s">
        <v>23</v>
      </c>
      <c r="D124" t="s">
        <v>24</v>
      </c>
      <c r="E124" t="s">
        <v>25</v>
      </c>
      <c r="F124" t="s">
        <v>101</v>
      </c>
      <c r="G124" t="s">
        <v>40</v>
      </c>
      <c r="H124">
        <v>648.66999999999996</v>
      </c>
      <c r="I124">
        <v>10</v>
      </c>
      <c r="J124">
        <f t="shared" si="1"/>
        <v>713.53700000000003</v>
      </c>
      <c r="K124" t="s">
        <v>46</v>
      </c>
    </row>
    <row r="125" spans="1:11">
      <c r="A125">
        <v>46206</v>
      </c>
      <c r="B125" t="s">
        <v>202</v>
      </c>
      <c r="C125" t="s">
        <v>73</v>
      </c>
      <c r="D125" t="s">
        <v>74</v>
      </c>
      <c r="E125" t="s">
        <v>75</v>
      </c>
      <c r="F125" t="s">
        <v>39</v>
      </c>
      <c r="G125" t="s">
        <v>34</v>
      </c>
      <c r="H125">
        <v>780.21</v>
      </c>
      <c r="I125">
        <v>5.5</v>
      </c>
      <c r="J125">
        <f t="shared" si="1"/>
        <v>823.12154999999996</v>
      </c>
      <c r="K125" t="s">
        <v>46</v>
      </c>
    </row>
    <row r="126" spans="1:11">
      <c r="A126">
        <v>46072</v>
      </c>
      <c r="B126" t="s">
        <v>203</v>
      </c>
      <c r="C126" t="s">
        <v>79</v>
      </c>
      <c r="D126" t="s">
        <v>80</v>
      </c>
      <c r="E126" t="s">
        <v>81</v>
      </c>
      <c r="F126" t="s">
        <v>66</v>
      </c>
      <c r="G126" t="s">
        <v>40</v>
      </c>
      <c r="H126">
        <v>377.42</v>
      </c>
      <c r="I126">
        <v>20</v>
      </c>
      <c r="J126">
        <f t="shared" si="1"/>
        <v>452.904</v>
      </c>
      <c r="K126" t="s">
        <v>69</v>
      </c>
    </row>
    <row r="127" spans="1:11">
      <c r="A127">
        <v>46078</v>
      </c>
      <c r="B127" t="s">
        <v>204</v>
      </c>
      <c r="C127" t="s">
        <v>73</v>
      </c>
      <c r="D127" t="s">
        <v>74</v>
      </c>
      <c r="E127" t="s">
        <v>75</v>
      </c>
      <c r="F127" t="s">
        <v>33</v>
      </c>
      <c r="G127" t="s">
        <v>40</v>
      </c>
      <c r="H127">
        <v>286.63</v>
      </c>
      <c r="I127">
        <v>5.5</v>
      </c>
      <c r="J127">
        <f t="shared" si="1"/>
        <v>302.39464999999996</v>
      </c>
      <c r="K127" t="s">
        <v>69</v>
      </c>
    </row>
    <row r="128" spans="1:11">
      <c r="A128">
        <v>46268</v>
      </c>
      <c r="B128" t="s">
        <v>205</v>
      </c>
      <c r="C128" t="s">
        <v>30</v>
      </c>
      <c r="D128" t="s">
        <v>31</v>
      </c>
      <c r="E128" t="s">
        <v>32</v>
      </c>
      <c r="F128" t="s">
        <v>45</v>
      </c>
      <c r="G128" t="s">
        <v>27</v>
      </c>
      <c r="H128">
        <v>297.38</v>
      </c>
      <c r="I128">
        <v>0</v>
      </c>
      <c r="J128">
        <f t="shared" si="1"/>
        <v>297.38</v>
      </c>
      <c r="K128" t="s">
        <v>28</v>
      </c>
    </row>
    <row r="129" spans="1:11">
      <c r="A129">
        <v>46103</v>
      </c>
      <c r="B129" t="s">
        <v>206</v>
      </c>
      <c r="C129" t="s">
        <v>42</v>
      </c>
      <c r="D129" t="s">
        <v>43</v>
      </c>
      <c r="E129" t="s">
        <v>44</v>
      </c>
      <c r="F129" t="s">
        <v>105</v>
      </c>
      <c r="G129" t="s">
        <v>34</v>
      </c>
      <c r="H129">
        <v>379.2</v>
      </c>
      <c r="I129">
        <v>20</v>
      </c>
      <c r="J129">
        <f t="shared" si="1"/>
        <v>455.03999999999996</v>
      </c>
      <c r="K129" t="s">
        <v>69</v>
      </c>
    </row>
    <row r="130" spans="1:11">
      <c r="A130">
        <v>46379</v>
      </c>
      <c r="B130" t="s">
        <v>207</v>
      </c>
      <c r="C130" t="s">
        <v>48</v>
      </c>
      <c r="D130" t="s">
        <v>49</v>
      </c>
      <c r="E130" t="s">
        <v>50</v>
      </c>
      <c r="F130" t="s">
        <v>45</v>
      </c>
      <c r="G130" t="s">
        <v>82</v>
      </c>
      <c r="H130">
        <v>336</v>
      </c>
      <c r="I130">
        <v>0</v>
      </c>
      <c r="J130">
        <f t="shared" ref="J130:J193" si="2">H130*(1+I130/100)</f>
        <v>336</v>
      </c>
      <c r="K130" t="s">
        <v>46</v>
      </c>
    </row>
    <row r="131" spans="1:11">
      <c r="A131">
        <v>46251</v>
      </c>
      <c r="B131" t="s">
        <v>208</v>
      </c>
      <c r="C131" t="s">
        <v>55</v>
      </c>
      <c r="D131" t="s">
        <v>56</v>
      </c>
      <c r="E131" t="s">
        <v>57</v>
      </c>
      <c r="F131" t="s">
        <v>101</v>
      </c>
      <c r="G131" t="s">
        <v>34</v>
      </c>
      <c r="H131">
        <v>588.20000000000005</v>
      </c>
      <c r="I131">
        <v>20</v>
      </c>
      <c r="J131">
        <f t="shared" si="2"/>
        <v>705.84</v>
      </c>
      <c r="K131" t="s">
        <v>69</v>
      </c>
    </row>
    <row r="132" spans="1:11">
      <c r="A132">
        <v>46143</v>
      </c>
      <c r="B132" t="s">
        <v>209</v>
      </c>
      <c r="C132" t="s">
        <v>36</v>
      </c>
      <c r="D132" t="s">
        <v>37</v>
      </c>
      <c r="E132" t="s">
        <v>38</v>
      </c>
      <c r="F132" t="s">
        <v>66</v>
      </c>
      <c r="G132" t="s">
        <v>27</v>
      </c>
      <c r="H132">
        <v>14</v>
      </c>
      <c r="I132">
        <v>5.5</v>
      </c>
      <c r="J132">
        <f t="shared" si="2"/>
        <v>14.77</v>
      </c>
      <c r="K132" t="s">
        <v>69</v>
      </c>
    </row>
    <row r="133" spans="1:11">
      <c r="A133">
        <v>46310</v>
      </c>
      <c r="B133" t="s">
        <v>210</v>
      </c>
      <c r="C133" t="s">
        <v>84</v>
      </c>
      <c r="D133" t="s">
        <v>85</v>
      </c>
      <c r="E133" t="s">
        <v>86</v>
      </c>
      <c r="F133" t="s">
        <v>26</v>
      </c>
      <c r="G133" t="s">
        <v>52</v>
      </c>
      <c r="H133">
        <v>646.05999999999995</v>
      </c>
      <c r="I133">
        <v>5.5</v>
      </c>
      <c r="J133">
        <f t="shared" si="2"/>
        <v>681.59329999999989</v>
      </c>
      <c r="K133" t="s">
        <v>69</v>
      </c>
    </row>
    <row r="134" spans="1:11">
      <c r="A134">
        <v>46090</v>
      </c>
      <c r="B134" t="s">
        <v>211</v>
      </c>
      <c r="C134" t="s">
        <v>73</v>
      </c>
      <c r="D134" t="s">
        <v>74</v>
      </c>
      <c r="E134" t="s">
        <v>75</v>
      </c>
      <c r="F134" t="s">
        <v>51</v>
      </c>
      <c r="G134" t="s">
        <v>40</v>
      </c>
      <c r="H134">
        <v>534.17999999999995</v>
      </c>
      <c r="I134">
        <v>20</v>
      </c>
      <c r="J134">
        <f t="shared" si="2"/>
        <v>641.01599999999996</v>
      </c>
      <c r="K134" t="s">
        <v>69</v>
      </c>
    </row>
    <row r="135" spans="1:11">
      <c r="A135">
        <v>46164</v>
      </c>
      <c r="B135" t="s">
        <v>212</v>
      </c>
      <c r="C135" t="s">
        <v>84</v>
      </c>
      <c r="D135" t="s">
        <v>85</v>
      </c>
      <c r="E135" t="s">
        <v>86</v>
      </c>
      <c r="F135" t="s">
        <v>66</v>
      </c>
      <c r="G135" t="s">
        <v>52</v>
      </c>
      <c r="H135">
        <v>75.53</v>
      </c>
      <c r="I135">
        <v>10</v>
      </c>
      <c r="J135">
        <f t="shared" si="2"/>
        <v>83.083000000000013</v>
      </c>
      <c r="K135" t="s">
        <v>28</v>
      </c>
    </row>
    <row r="136" spans="1:11">
      <c r="A136">
        <v>46195</v>
      </c>
      <c r="B136" t="s">
        <v>213</v>
      </c>
      <c r="C136" t="s">
        <v>116</v>
      </c>
      <c r="D136" t="s">
        <v>117</v>
      </c>
      <c r="E136" t="s">
        <v>118</v>
      </c>
      <c r="F136" t="s">
        <v>51</v>
      </c>
      <c r="G136" t="s">
        <v>27</v>
      </c>
      <c r="H136">
        <v>209.9</v>
      </c>
      <c r="I136">
        <v>5.5</v>
      </c>
      <c r="J136">
        <f t="shared" si="2"/>
        <v>221.44450000000001</v>
      </c>
      <c r="K136" t="s">
        <v>28</v>
      </c>
    </row>
    <row r="137" spans="1:11">
      <c r="A137">
        <v>46128</v>
      </c>
      <c r="B137" t="s">
        <v>214</v>
      </c>
      <c r="C137" t="s">
        <v>79</v>
      </c>
      <c r="D137" t="s">
        <v>80</v>
      </c>
      <c r="E137" t="s">
        <v>81</v>
      </c>
      <c r="F137" t="s">
        <v>33</v>
      </c>
      <c r="G137" t="s">
        <v>82</v>
      </c>
      <c r="H137">
        <v>835.19</v>
      </c>
      <c r="I137">
        <v>0</v>
      </c>
      <c r="J137">
        <f t="shared" si="2"/>
        <v>835.19</v>
      </c>
      <c r="K137" t="s">
        <v>69</v>
      </c>
    </row>
    <row r="138" spans="1:11">
      <c r="A138">
        <v>46078</v>
      </c>
      <c r="B138" t="s">
        <v>215</v>
      </c>
      <c r="C138" t="s">
        <v>36</v>
      </c>
      <c r="D138" t="s">
        <v>37</v>
      </c>
      <c r="E138" t="s">
        <v>38</v>
      </c>
      <c r="F138" t="s">
        <v>51</v>
      </c>
      <c r="G138" t="s">
        <v>40</v>
      </c>
      <c r="H138">
        <v>836.72</v>
      </c>
      <c r="I138">
        <v>5.5</v>
      </c>
      <c r="J138">
        <f t="shared" si="2"/>
        <v>882.7396</v>
      </c>
      <c r="K138" t="s">
        <v>46</v>
      </c>
    </row>
    <row r="139" spans="1:11">
      <c r="A139">
        <v>46068</v>
      </c>
      <c r="B139" t="s">
        <v>216</v>
      </c>
      <c r="C139" t="s">
        <v>84</v>
      </c>
      <c r="D139" t="s">
        <v>85</v>
      </c>
      <c r="E139" t="s">
        <v>86</v>
      </c>
      <c r="F139" t="s">
        <v>62</v>
      </c>
      <c r="G139" t="s">
        <v>52</v>
      </c>
      <c r="H139">
        <v>188.28</v>
      </c>
      <c r="I139">
        <v>20</v>
      </c>
      <c r="J139">
        <f t="shared" si="2"/>
        <v>225.93600000000001</v>
      </c>
      <c r="K139" t="s">
        <v>28</v>
      </c>
    </row>
    <row r="140" spans="1:11">
      <c r="A140">
        <v>46064</v>
      </c>
      <c r="B140" t="s">
        <v>217</v>
      </c>
      <c r="C140" t="s">
        <v>59</v>
      </c>
      <c r="D140" t="s">
        <v>60</v>
      </c>
      <c r="E140" t="s">
        <v>61</v>
      </c>
      <c r="F140" t="s">
        <v>26</v>
      </c>
      <c r="G140" t="s">
        <v>82</v>
      </c>
      <c r="H140">
        <v>307.14</v>
      </c>
      <c r="I140">
        <v>20</v>
      </c>
      <c r="J140">
        <f t="shared" si="2"/>
        <v>368.56799999999998</v>
      </c>
      <c r="K140" t="s">
        <v>46</v>
      </c>
    </row>
    <row r="141" spans="1:11">
      <c r="A141">
        <v>46114</v>
      </c>
      <c r="B141" t="s">
        <v>218</v>
      </c>
      <c r="C141" t="s">
        <v>79</v>
      </c>
      <c r="D141" t="s">
        <v>80</v>
      </c>
      <c r="E141" t="s">
        <v>81</v>
      </c>
      <c r="F141" t="s">
        <v>45</v>
      </c>
      <c r="G141" t="s">
        <v>82</v>
      </c>
      <c r="H141">
        <v>428.71</v>
      </c>
      <c r="I141">
        <v>20</v>
      </c>
      <c r="J141">
        <f t="shared" si="2"/>
        <v>514.452</v>
      </c>
      <c r="K141" t="s">
        <v>46</v>
      </c>
    </row>
    <row r="142" spans="1:11">
      <c r="A142">
        <v>46100</v>
      </c>
      <c r="B142" t="s">
        <v>219</v>
      </c>
      <c r="C142" t="s">
        <v>23</v>
      </c>
      <c r="D142" t="s">
        <v>24</v>
      </c>
      <c r="E142" t="s">
        <v>25</v>
      </c>
      <c r="F142" t="s">
        <v>51</v>
      </c>
      <c r="G142" t="s">
        <v>52</v>
      </c>
      <c r="H142">
        <v>384.76</v>
      </c>
      <c r="I142">
        <v>0</v>
      </c>
      <c r="J142">
        <f t="shared" si="2"/>
        <v>384.76</v>
      </c>
      <c r="K142" t="s">
        <v>69</v>
      </c>
    </row>
    <row r="143" spans="1:11">
      <c r="A143">
        <v>46052</v>
      </c>
      <c r="B143" t="s">
        <v>220</v>
      </c>
      <c r="C143" t="s">
        <v>36</v>
      </c>
      <c r="D143" t="s">
        <v>37</v>
      </c>
      <c r="E143" t="s">
        <v>38</v>
      </c>
      <c r="F143" t="s">
        <v>66</v>
      </c>
      <c r="G143" t="s">
        <v>90</v>
      </c>
      <c r="H143">
        <v>442.44</v>
      </c>
      <c r="I143">
        <v>5.5</v>
      </c>
      <c r="J143">
        <f t="shared" si="2"/>
        <v>466.77419999999995</v>
      </c>
      <c r="K143" t="s">
        <v>28</v>
      </c>
    </row>
    <row r="144" spans="1:11">
      <c r="A144">
        <v>46182</v>
      </c>
      <c r="B144" t="s">
        <v>221</v>
      </c>
      <c r="C144" t="s">
        <v>55</v>
      </c>
      <c r="D144" t="s">
        <v>56</v>
      </c>
      <c r="E144" t="s">
        <v>57</v>
      </c>
      <c r="F144" t="s">
        <v>45</v>
      </c>
      <c r="G144" t="s">
        <v>40</v>
      </c>
      <c r="H144">
        <v>469.87</v>
      </c>
      <c r="I144">
        <v>20</v>
      </c>
      <c r="J144">
        <f t="shared" si="2"/>
        <v>563.84399999999994</v>
      </c>
      <c r="K144" t="s">
        <v>28</v>
      </c>
    </row>
    <row r="145" spans="1:11">
      <c r="A145">
        <v>46043</v>
      </c>
      <c r="B145" t="s">
        <v>222</v>
      </c>
      <c r="C145" t="s">
        <v>30</v>
      </c>
      <c r="D145" t="s">
        <v>31</v>
      </c>
      <c r="E145" t="s">
        <v>32</v>
      </c>
      <c r="F145" t="s">
        <v>51</v>
      </c>
      <c r="G145" t="s">
        <v>27</v>
      </c>
      <c r="H145">
        <v>835.79</v>
      </c>
      <c r="I145">
        <v>0</v>
      </c>
      <c r="J145">
        <f t="shared" si="2"/>
        <v>835.79</v>
      </c>
      <c r="K145" t="s">
        <v>46</v>
      </c>
    </row>
    <row r="146" spans="1:11">
      <c r="A146">
        <v>46239</v>
      </c>
      <c r="B146" t="s">
        <v>223</v>
      </c>
      <c r="C146" t="s">
        <v>112</v>
      </c>
      <c r="D146" t="s">
        <v>113</v>
      </c>
      <c r="E146" t="s">
        <v>114</v>
      </c>
      <c r="F146" t="s">
        <v>39</v>
      </c>
      <c r="G146" t="s">
        <v>27</v>
      </c>
      <c r="H146">
        <v>271.52</v>
      </c>
      <c r="I146">
        <v>20</v>
      </c>
      <c r="J146">
        <f t="shared" si="2"/>
        <v>325.82399999999996</v>
      </c>
      <c r="K146" t="s">
        <v>46</v>
      </c>
    </row>
    <row r="147" spans="1:11">
      <c r="A147">
        <v>46147</v>
      </c>
      <c r="B147" t="s">
        <v>224</v>
      </c>
      <c r="C147" t="s">
        <v>59</v>
      </c>
      <c r="D147" t="s">
        <v>60</v>
      </c>
      <c r="E147" t="s">
        <v>61</v>
      </c>
      <c r="F147" t="s">
        <v>105</v>
      </c>
      <c r="G147" t="s">
        <v>82</v>
      </c>
      <c r="H147">
        <v>410.98</v>
      </c>
      <c r="I147">
        <v>5.5</v>
      </c>
      <c r="J147">
        <f t="shared" si="2"/>
        <v>433.58389999999997</v>
      </c>
      <c r="K147" t="s">
        <v>46</v>
      </c>
    </row>
    <row r="148" spans="1:11">
      <c r="A148">
        <v>46026</v>
      </c>
      <c r="B148" t="s">
        <v>225</v>
      </c>
      <c r="C148" t="s">
        <v>30</v>
      </c>
      <c r="D148" t="s">
        <v>31</v>
      </c>
      <c r="E148" t="s">
        <v>32</v>
      </c>
      <c r="F148" t="s">
        <v>26</v>
      </c>
      <c r="G148" t="s">
        <v>90</v>
      </c>
      <c r="H148">
        <v>659.69</v>
      </c>
      <c r="I148">
        <v>10</v>
      </c>
      <c r="J148">
        <f t="shared" si="2"/>
        <v>725.65900000000011</v>
      </c>
      <c r="K148" t="s">
        <v>28</v>
      </c>
    </row>
    <row r="149" spans="1:11">
      <c r="A149">
        <v>46269</v>
      </c>
      <c r="B149" t="s">
        <v>226</v>
      </c>
      <c r="C149" t="s">
        <v>23</v>
      </c>
      <c r="D149" t="s">
        <v>24</v>
      </c>
      <c r="E149" t="s">
        <v>25</v>
      </c>
      <c r="F149" t="s">
        <v>68</v>
      </c>
      <c r="G149" t="s">
        <v>82</v>
      </c>
      <c r="H149">
        <v>452.8</v>
      </c>
      <c r="I149">
        <v>0</v>
      </c>
      <c r="J149">
        <f t="shared" si="2"/>
        <v>452.8</v>
      </c>
      <c r="K149" t="s">
        <v>28</v>
      </c>
    </row>
    <row r="150" spans="1:11">
      <c r="A150">
        <v>46340</v>
      </c>
      <c r="B150" t="s">
        <v>227</v>
      </c>
      <c r="C150" t="s">
        <v>36</v>
      </c>
      <c r="D150" t="s">
        <v>37</v>
      </c>
      <c r="E150" t="s">
        <v>38</v>
      </c>
      <c r="F150" t="s">
        <v>68</v>
      </c>
      <c r="G150" t="s">
        <v>34</v>
      </c>
      <c r="H150">
        <v>154.87</v>
      </c>
      <c r="I150">
        <v>20</v>
      </c>
      <c r="J150">
        <f t="shared" si="2"/>
        <v>185.84399999999999</v>
      </c>
      <c r="K150" t="s">
        <v>46</v>
      </c>
    </row>
    <row r="151" spans="1:11">
      <c r="A151">
        <v>46233</v>
      </c>
      <c r="B151" t="s">
        <v>228</v>
      </c>
      <c r="C151" t="s">
        <v>48</v>
      </c>
      <c r="D151" t="s">
        <v>49</v>
      </c>
      <c r="E151" t="s">
        <v>50</v>
      </c>
      <c r="F151" t="s">
        <v>105</v>
      </c>
      <c r="G151" t="s">
        <v>40</v>
      </c>
      <c r="H151">
        <v>378.09</v>
      </c>
      <c r="I151">
        <v>5.5</v>
      </c>
      <c r="J151">
        <f t="shared" si="2"/>
        <v>398.88494999999995</v>
      </c>
      <c r="K151" t="s">
        <v>46</v>
      </c>
    </row>
    <row r="152" spans="1:11">
      <c r="A152">
        <v>46277</v>
      </c>
      <c r="B152" t="s">
        <v>229</v>
      </c>
      <c r="C152" t="s">
        <v>84</v>
      </c>
      <c r="D152" t="s">
        <v>85</v>
      </c>
      <c r="E152" t="s">
        <v>86</v>
      </c>
      <c r="F152" t="s">
        <v>26</v>
      </c>
      <c r="G152" t="s">
        <v>52</v>
      </c>
      <c r="H152">
        <v>583.70000000000005</v>
      </c>
      <c r="I152">
        <v>20</v>
      </c>
      <c r="J152">
        <f t="shared" si="2"/>
        <v>700.44</v>
      </c>
      <c r="K152" t="s">
        <v>46</v>
      </c>
    </row>
    <row r="153" spans="1:11">
      <c r="A153">
        <v>46075</v>
      </c>
      <c r="B153" t="s">
        <v>230</v>
      </c>
      <c r="C153" t="s">
        <v>42</v>
      </c>
      <c r="D153" t="s">
        <v>43</v>
      </c>
      <c r="E153" t="s">
        <v>44</v>
      </c>
      <c r="F153" t="s">
        <v>33</v>
      </c>
      <c r="G153" t="s">
        <v>27</v>
      </c>
      <c r="H153">
        <v>673.01</v>
      </c>
      <c r="I153">
        <v>10</v>
      </c>
      <c r="J153">
        <f t="shared" si="2"/>
        <v>740.31100000000004</v>
      </c>
      <c r="K153" t="s">
        <v>46</v>
      </c>
    </row>
    <row r="154" spans="1:11">
      <c r="A154">
        <v>46168</v>
      </c>
      <c r="B154" t="s">
        <v>231</v>
      </c>
      <c r="C154" t="s">
        <v>30</v>
      </c>
      <c r="D154" t="s">
        <v>31</v>
      </c>
      <c r="E154" t="s">
        <v>32</v>
      </c>
      <c r="F154" t="s">
        <v>99</v>
      </c>
      <c r="G154" t="s">
        <v>90</v>
      </c>
      <c r="H154">
        <v>293.58999999999997</v>
      </c>
      <c r="I154">
        <v>20</v>
      </c>
      <c r="J154">
        <f t="shared" si="2"/>
        <v>352.30799999999994</v>
      </c>
      <c r="K154" t="s">
        <v>28</v>
      </c>
    </row>
    <row r="155" spans="1:11">
      <c r="A155">
        <v>46378</v>
      </c>
      <c r="B155" t="s">
        <v>232</v>
      </c>
      <c r="C155" t="s">
        <v>112</v>
      </c>
      <c r="D155" t="s">
        <v>113</v>
      </c>
      <c r="E155" t="s">
        <v>114</v>
      </c>
      <c r="F155" t="s">
        <v>64</v>
      </c>
      <c r="G155" t="s">
        <v>34</v>
      </c>
      <c r="H155">
        <v>16.7</v>
      </c>
      <c r="I155">
        <v>0</v>
      </c>
      <c r="J155">
        <f t="shared" si="2"/>
        <v>16.7</v>
      </c>
      <c r="K155" t="s">
        <v>46</v>
      </c>
    </row>
    <row r="156" spans="1:11">
      <c r="A156">
        <v>46039</v>
      </c>
      <c r="B156" t="s">
        <v>233</v>
      </c>
      <c r="C156" t="s">
        <v>55</v>
      </c>
      <c r="D156" t="s">
        <v>56</v>
      </c>
      <c r="E156" t="s">
        <v>57</v>
      </c>
      <c r="F156" t="s">
        <v>51</v>
      </c>
      <c r="G156" t="s">
        <v>52</v>
      </c>
      <c r="H156">
        <v>652.74</v>
      </c>
      <c r="I156">
        <v>0</v>
      </c>
      <c r="J156">
        <f t="shared" si="2"/>
        <v>652.74</v>
      </c>
      <c r="K156" t="s">
        <v>69</v>
      </c>
    </row>
    <row r="157" spans="1:11">
      <c r="A157">
        <v>46219</v>
      </c>
      <c r="B157" t="s">
        <v>234</v>
      </c>
      <c r="C157" t="s">
        <v>30</v>
      </c>
      <c r="D157" t="s">
        <v>31</v>
      </c>
      <c r="E157" t="s">
        <v>32</v>
      </c>
      <c r="F157" t="s">
        <v>62</v>
      </c>
      <c r="G157" t="s">
        <v>27</v>
      </c>
      <c r="H157">
        <v>533.52</v>
      </c>
      <c r="I157">
        <v>0</v>
      </c>
      <c r="J157">
        <f t="shared" si="2"/>
        <v>533.52</v>
      </c>
      <c r="K157" t="s">
        <v>69</v>
      </c>
    </row>
    <row r="158" spans="1:11">
      <c r="A158">
        <v>46045</v>
      </c>
      <c r="B158" t="s">
        <v>235</v>
      </c>
      <c r="C158" t="s">
        <v>55</v>
      </c>
      <c r="D158" t="s">
        <v>56</v>
      </c>
      <c r="E158" t="s">
        <v>57</v>
      </c>
      <c r="F158" t="s">
        <v>99</v>
      </c>
      <c r="G158" t="s">
        <v>52</v>
      </c>
      <c r="H158">
        <v>304.99</v>
      </c>
      <c r="I158">
        <v>5.5</v>
      </c>
      <c r="J158">
        <f t="shared" si="2"/>
        <v>321.76445000000001</v>
      </c>
      <c r="K158" t="s">
        <v>69</v>
      </c>
    </row>
    <row r="159" spans="1:11">
      <c r="A159">
        <v>46365</v>
      </c>
      <c r="B159" t="s">
        <v>236</v>
      </c>
      <c r="C159" t="s">
        <v>48</v>
      </c>
      <c r="D159" t="s">
        <v>49</v>
      </c>
      <c r="E159" t="s">
        <v>50</v>
      </c>
      <c r="F159" t="s">
        <v>64</v>
      </c>
      <c r="G159" t="s">
        <v>82</v>
      </c>
      <c r="H159">
        <v>473.48</v>
      </c>
      <c r="I159">
        <v>20</v>
      </c>
      <c r="J159">
        <f t="shared" si="2"/>
        <v>568.17600000000004</v>
      </c>
      <c r="K159" t="s">
        <v>46</v>
      </c>
    </row>
    <row r="160" spans="1:11">
      <c r="A160">
        <v>46223</v>
      </c>
      <c r="B160" t="s">
        <v>237</v>
      </c>
      <c r="C160" t="s">
        <v>42</v>
      </c>
      <c r="D160" t="s">
        <v>43</v>
      </c>
      <c r="E160" t="s">
        <v>44</v>
      </c>
      <c r="F160" t="s">
        <v>26</v>
      </c>
      <c r="G160" t="s">
        <v>82</v>
      </c>
      <c r="H160">
        <v>280.20999999999998</v>
      </c>
      <c r="I160">
        <v>0</v>
      </c>
      <c r="J160">
        <f t="shared" si="2"/>
        <v>280.20999999999998</v>
      </c>
      <c r="K160" t="s">
        <v>46</v>
      </c>
    </row>
    <row r="161" spans="1:11">
      <c r="A161">
        <v>46273</v>
      </c>
      <c r="B161" t="s">
        <v>238</v>
      </c>
      <c r="C161" t="s">
        <v>112</v>
      </c>
      <c r="D161" t="s">
        <v>113</v>
      </c>
      <c r="E161" t="s">
        <v>114</v>
      </c>
      <c r="F161" t="s">
        <v>26</v>
      </c>
      <c r="G161" t="s">
        <v>90</v>
      </c>
      <c r="H161">
        <v>393.08</v>
      </c>
      <c r="I161">
        <v>5.5</v>
      </c>
      <c r="J161">
        <f t="shared" si="2"/>
        <v>414.69939999999997</v>
      </c>
      <c r="K161" t="s">
        <v>28</v>
      </c>
    </row>
    <row r="162" spans="1:11">
      <c r="A162">
        <v>46299</v>
      </c>
      <c r="B162" t="s">
        <v>239</v>
      </c>
      <c r="C162" t="s">
        <v>36</v>
      </c>
      <c r="D162" t="s">
        <v>37</v>
      </c>
      <c r="E162" t="s">
        <v>38</v>
      </c>
      <c r="F162" t="s">
        <v>99</v>
      </c>
      <c r="G162" t="s">
        <v>27</v>
      </c>
      <c r="H162">
        <v>88.81</v>
      </c>
      <c r="I162">
        <v>5.5</v>
      </c>
      <c r="J162">
        <f t="shared" si="2"/>
        <v>93.694549999999992</v>
      </c>
      <c r="K162" t="s">
        <v>69</v>
      </c>
    </row>
    <row r="163" spans="1:11">
      <c r="A163">
        <v>46085</v>
      </c>
      <c r="B163" t="s">
        <v>240</v>
      </c>
      <c r="C163" t="s">
        <v>59</v>
      </c>
      <c r="D163" t="s">
        <v>60</v>
      </c>
      <c r="E163" t="s">
        <v>61</v>
      </c>
      <c r="F163" t="s">
        <v>62</v>
      </c>
      <c r="G163" t="s">
        <v>90</v>
      </c>
      <c r="H163">
        <v>333.27</v>
      </c>
      <c r="I163">
        <v>20</v>
      </c>
      <c r="J163">
        <f t="shared" si="2"/>
        <v>399.92399999999998</v>
      </c>
      <c r="K163" t="s">
        <v>69</v>
      </c>
    </row>
    <row r="164" spans="1:11">
      <c r="A164">
        <v>46051</v>
      </c>
      <c r="B164" t="s">
        <v>241</v>
      </c>
      <c r="C164" t="s">
        <v>48</v>
      </c>
      <c r="D164" t="s">
        <v>49</v>
      </c>
      <c r="E164" t="s">
        <v>50</v>
      </c>
      <c r="F164" t="s">
        <v>39</v>
      </c>
      <c r="G164" t="s">
        <v>27</v>
      </c>
      <c r="H164">
        <v>197.62</v>
      </c>
      <c r="I164">
        <v>10</v>
      </c>
      <c r="J164">
        <f t="shared" si="2"/>
        <v>217.38200000000003</v>
      </c>
      <c r="K164" t="s">
        <v>28</v>
      </c>
    </row>
    <row r="165" spans="1:11">
      <c r="A165">
        <v>46370</v>
      </c>
      <c r="B165" t="s">
        <v>242</v>
      </c>
      <c r="C165" t="s">
        <v>84</v>
      </c>
      <c r="D165" t="s">
        <v>85</v>
      </c>
      <c r="E165" t="s">
        <v>86</v>
      </c>
      <c r="F165" t="s">
        <v>68</v>
      </c>
      <c r="G165" t="s">
        <v>90</v>
      </c>
      <c r="H165">
        <v>251.52</v>
      </c>
      <c r="I165">
        <v>5.5</v>
      </c>
      <c r="J165">
        <f t="shared" si="2"/>
        <v>265.35359999999997</v>
      </c>
      <c r="K165" t="s">
        <v>46</v>
      </c>
    </row>
    <row r="166" spans="1:11">
      <c r="A166">
        <v>46238</v>
      </c>
      <c r="B166" t="s">
        <v>243</v>
      </c>
      <c r="C166" t="s">
        <v>112</v>
      </c>
      <c r="D166" t="s">
        <v>113</v>
      </c>
      <c r="E166" t="s">
        <v>114</v>
      </c>
      <c r="F166" t="s">
        <v>45</v>
      </c>
      <c r="G166" t="s">
        <v>52</v>
      </c>
      <c r="H166">
        <v>526.99</v>
      </c>
      <c r="I166">
        <v>5.5</v>
      </c>
      <c r="J166">
        <f t="shared" si="2"/>
        <v>555.97444999999993</v>
      </c>
      <c r="K166" t="s">
        <v>69</v>
      </c>
    </row>
    <row r="167" spans="1:11">
      <c r="A167">
        <v>46037</v>
      </c>
      <c r="B167" t="s">
        <v>244</v>
      </c>
      <c r="C167" t="s">
        <v>59</v>
      </c>
      <c r="D167" t="s">
        <v>60</v>
      </c>
      <c r="E167" t="s">
        <v>61</v>
      </c>
      <c r="F167" t="s">
        <v>101</v>
      </c>
      <c r="G167" t="s">
        <v>82</v>
      </c>
      <c r="H167">
        <v>792.67</v>
      </c>
      <c r="I167">
        <v>10</v>
      </c>
      <c r="J167">
        <f t="shared" si="2"/>
        <v>871.93700000000001</v>
      </c>
      <c r="K167" t="s">
        <v>28</v>
      </c>
    </row>
    <row r="168" spans="1:11">
      <c r="A168">
        <v>46045</v>
      </c>
      <c r="B168" t="s">
        <v>245</v>
      </c>
      <c r="C168" t="s">
        <v>36</v>
      </c>
      <c r="D168" t="s">
        <v>37</v>
      </c>
      <c r="E168" t="s">
        <v>38</v>
      </c>
      <c r="F168" t="s">
        <v>62</v>
      </c>
      <c r="G168" t="s">
        <v>34</v>
      </c>
      <c r="H168">
        <v>530.17999999999995</v>
      </c>
      <c r="I168">
        <v>20</v>
      </c>
      <c r="J168">
        <f t="shared" si="2"/>
        <v>636.21599999999989</v>
      </c>
      <c r="K168" t="s">
        <v>69</v>
      </c>
    </row>
    <row r="169" spans="1:11">
      <c r="A169">
        <v>46045</v>
      </c>
      <c r="B169" t="s">
        <v>246</v>
      </c>
      <c r="C169" t="s">
        <v>79</v>
      </c>
      <c r="D169" t="s">
        <v>80</v>
      </c>
      <c r="E169" t="s">
        <v>81</v>
      </c>
      <c r="F169" t="s">
        <v>26</v>
      </c>
      <c r="G169" t="s">
        <v>40</v>
      </c>
      <c r="H169">
        <v>302.02</v>
      </c>
      <c r="I169">
        <v>0</v>
      </c>
      <c r="J169">
        <f t="shared" si="2"/>
        <v>302.02</v>
      </c>
      <c r="K169" t="s">
        <v>46</v>
      </c>
    </row>
    <row r="170" spans="1:11">
      <c r="A170">
        <v>46341</v>
      </c>
      <c r="B170" t="s">
        <v>247</v>
      </c>
      <c r="C170" t="s">
        <v>112</v>
      </c>
      <c r="D170" t="s">
        <v>113</v>
      </c>
      <c r="E170" t="s">
        <v>114</v>
      </c>
      <c r="F170" t="s">
        <v>39</v>
      </c>
      <c r="G170" t="s">
        <v>40</v>
      </c>
      <c r="H170">
        <v>422.83</v>
      </c>
      <c r="I170">
        <v>5.5</v>
      </c>
      <c r="J170">
        <f t="shared" si="2"/>
        <v>446.08564999999993</v>
      </c>
      <c r="K170" t="s">
        <v>46</v>
      </c>
    </row>
    <row r="171" spans="1:11">
      <c r="A171">
        <v>46327</v>
      </c>
      <c r="B171" t="s">
        <v>248</v>
      </c>
      <c r="C171" t="s">
        <v>36</v>
      </c>
      <c r="D171" t="s">
        <v>37</v>
      </c>
      <c r="E171" t="s">
        <v>38</v>
      </c>
      <c r="F171" t="s">
        <v>39</v>
      </c>
      <c r="G171" t="s">
        <v>40</v>
      </c>
      <c r="H171">
        <v>831.03</v>
      </c>
      <c r="I171">
        <v>0</v>
      </c>
      <c r="J171">
        <f t="shared" si="2"/>
        <v>831.03</v>
      </c>
      <c r="K171" t="s">
        <v>69</v>
      </c>
    </row>
    <row r="172" spans="1:11">
      <c r="A172">
        <v>46226</v>
      </c>
      <c r="B172" t="s">
        <v>249</v>
      </c>
      <c r="C172" t="s">
        <v>42</v>
      </c>
      <c r="D172" t="s">
        <v>43</v>
      </c>
      <c r="E172" t="s">
        <v>44</v>
      </c>
      <c r="F172" t="s">
        <v>33</v>
      </c>
      <c r="G172" t="s">
        <v>90</v>
      </c>
      <c r="H172">
        <v>774.92</v>
      </c>
      <c r="I172">
        <v>20</v>
      </c>
      <c r="J172">
        <f t="shared" si="2"/>
        <v>929.90399999999988</v>
      </c>
      <c r="K172" t="s">
        <v>69</v>
      </c>
    </row>
    <row r="173" spans="1:11">
      <c r="A173">
        <v>46082</v>
      </c>
      <c r="B173" t="s">
        <v>250</v>
      </c>
      <c r="C173" t="s">
        <v>42</v>
      </c>
      <c r="D173" t="s">
        <v>43</v>
      </c>
      <c r="E173" t="s">
        <v>44</v>
      </c>
      <c r="F173" t="s">
        <v>99</v>
      </c>
      <c r="G173" t="s">
        <v>40</v>
      </c>
      <c r="H173">
        <v>260.70999999999998</v>
      </c>
      <c r="I173">
        <v>5.5</v>
      </c>
      <c r="J173">
        <f t="shared" si="2"/>
        <v>275.04904999999997</v>
      </c>
      <c r="K173" t="s">
        <v>46</v>
      </c>
    </row>
    <row r="174" spans="1:11">
      <c r="A174">
        <v>46095</v>
      </c>
      <c r="B174" t="s">
        <v>251</v>
      </c>
      <c r="C174" t="s">
        <v>73</v>
      </c>
      <c r="D174" t="s">
        <v>74</v>
      </c>
      <c r="E174" t="s">
        <v>75</v>
      </c>
      <c r="F174" t="s">
        <v>45</v>
      </c>
      <c r="G174" t="s">
        <v>82</v>
      </c>
      <c r="H174">
        <v>591.45000000000005</v>
      </c>
      <c r="I174">
        <v>5.5</v>
      </c>
      <c r="J174">
        <f t="shared" si="2"/>
        <v>623.97974999999997</v>
      </c>
      <c r="K174" t="s">
        <v>46</v>
      </c>
    </row>
    <row r="175" spans="1:11">
      <c r="A175">
        <v>46096</v>
      </c>
      <c r="B175" t="s">
        <v>252</v>
      </c>
      <c r="C175" t="s">
        <v>112</v>
      </c>
      <c r="D175" t="s">
        <v>113</v>
      </c>
      <c r="E175" t="s">
        <v>114</v>
      </c>
      <c r="F175" t="s">
        <v>45</v>
      </c>
      <c r="G175" t="s">
        <v>90</v>
      </c>
      <c r="H175">
        <v>363.03</v>
      </c>
      <c r="I175">
        <v>10</v>
      </c>
      <c r="J175">
        <f t="shared" si="2"/>
        <v>399.33300000000003</v>
      </c>
      <c r="K175" t="s">
        <v>46</v>
      </c>
    </row>
    <row r="176" spans="1:11">
      <c r="A176">
        <v>46072</v>
      </c>
      <c r="B176" t="s">
        <v>253</v>
      </c>
      <c r="C176" t="s">
        <v>23</v>
      </c>
      <c r="D176" t="s">
        <v>24</v>
      </c>
      <c r="E176" t="s">
        <v>25</v>
      </c>
      <c r="F176" t="s">
        <v>105</v>
      </c>
      <c r="G176" t="s">
        <v>82</v>
      </c>
      <c r="H176">
        <v>378.39</v>
      </c>
      <c r="I176">
        <v>5.5</v>
      </c>
      <c r="J176">
        <f t="shared" si="2"/>
        <v>399.20144999999997</v>
      </c>
      <c r="K176" t="s">
        <v>69</v>
      </c>
    </row>
    <row r="177" spans="1:11">
      <c r="A177">
        <v>46236</v>
      </c>
      <c r="B177" t="s">
        <v>254</v>
      </c>
      <c r="C177" t="s">
        <v>42</v>
      </c>
      <c r="D177" t="s">
        <v>43</v>
      </c>
      <c r="E177" t="s">
        <v>44</v>
      </c>
      <c r="F177" t="s">
        <v>26</v>
      </c>
      <c r="G177" t="s">
        <v>90</v>
      </c>
      <c r="H177">
        <v>762.89</v>
      </c>
      <c r="I177">
        <v>20</v>
      </c>
      <c r="J177">
        <f t="shared" si="2"/>
        <v>915.46799999999996</v>
      </c>
      <c r="K177" t="s">
        <v>46</v>
      </c>
    </row>
    <row r="178" spans="1:11">
      <c r="A178">
        <v>46118</v>
      </c>
      <c r="B178" t="s">
        <v>255</v>
      </c>
      <c r="C178" t="s">
        <v>59</v>
      </c>
      <c r="D178" t="s">
        <v>60</v>
      </c>
      <c r="E178" t="s">
        <v>61</v>
      </c>
      <c r="F178" t="s">
        <v>101</v>
      </c>
      <c r="G178" t="s">
        <v>40</v>
      </c>
      <c r="H178">
        <v>516.1</v>
      </c>
      <c r="I178">
        <v>5.5</v>
      </c>
      <c r="J178">
        <f t="shared" si="2"/>
        <v>544.4855</v>
      </c>
      <c r="K178" t="s">
        <v>69</v>
      </c>
    </row>
    <row r="179" spans="1:11">
      <c r="A179">
        <v>46258</v>
      </c>
      <c r="B179" t="s">
        <v>256</v>
      </c>
      <c r="C179" t="s">
        <v>23</v>
      </c>
      <c r="D179" t="s">
        <v>24</v>
      </c>
      <c r="E179" t="s">
        <v>25</v>
      </c>
      <c r="F179" t="s">
        <v>26</v>
      </c>
      <c r="G179" t="s">
        <v>34</v>
      </c>
      <c r="H179">
        <v>426.57</v>
      </c>
      <c r="I179">
        <v>10</v>
      </c>
      <c r="J179">
        <f t="shared" si="2"/>
        <v>469.22700000000003</v>
      </c>
      <c r="K179" t="s">
        <v>28</v>
      </c>
    </row>
    <row r="180" spans="1:11">
      <c r="A180">
        <v>46288</v>
      </c>
      <c r="B180" t="s">
        <v>257</v>
      </c>
      <c r="C180" t="s">
        <v>79</v>
      </c>
      <c r="D180" t="s">
        <v>80</v>
      </c>
      <c r="E180" t="s">
        <v>81</v>
      </c>
      <c r="F180" t="s">
        <v>51</v>
      </c>
      <c r="G180" t="s">
        <v>52</v>
      </c>
      <c r="H180">
        <v>205.12</v>
      </c>
      <c r="I180">
        <v>10</v>
      </c>
      <c r="J180">
        <f t="shared" si="2"/>
        <v>225.63200000000003</v>
      </c>
      <c r="K180" t="s">
        <v>46</v>
      </c>
    </row>
    <row r="181" spans="1:11">
      <c r="A181">
        <v>46332</v>
      </c>
      <c r="B181" t="s">
        <v>258</v>
      </c>
      <c r="C181" t="s">
        <v>59</v>
      </c>
      <c r="D181" t="s">
        <v>60</v>
      </c>
      <c r="E181" t="s">
        <v>61</v>
      </c>
      <c r="F181" t="s">
        <v>39</v>
      </c>
      <c r="G181" t="s">
        <v>27</v>
      </c>
      <c r="H181">
        <v>689.62</v>
      </c>
      <c r="I181">
        <v>0</v>
      </c>
      <c r="J181">
        <f t="shared" si="2"/>
        <v>689.62</v>
      </c>
      <c r="K181" t="s">
        <v>28</v>
      </c>
    </row>
    <row r="182" spans="1:11">
      <c r="A182">
        <v>46214</v>
      </c>
      <c r="B182" t="s">
        <v>259</v>
      </c>
      <c r="C182" t="s">
        <v>30</v>
      </c>
      <c r="D182" t="s">
        <v>31</v>
      </c>
      <c r="E182" t="s">
        <v>32</v>
      </c>
      <c r="F182" t="s">
        <v>101</v>
      </c>
      <c r="G182" t="s">
        <v>34</v>
      </c>
      <c r="H182">
        <v>635.30999999999995</v>
      </c>
      <c r="I182">
        <v>0</v>
      </c>
      <c r="J182">
        <f t="shared" si="2"/>
        <v>635.30999999999995</v>
      </c>
      <c r="K182" t="s">
        <v>28</v>
      </c>
    </row>
    <row r="183" spans="1:11">
      <c r="A183">
        <v>46281</v>
      </c>
      <c r="B183" t="s">
        <v>260</v>
      </c>
      <c r="C183" t="s">
        <v>116</v>
      </c>
      <c r="D183" t="s">
        <v>117</v>
      </c>
      <c r="E183" t="s">
        <v>118</v>
      </c>
      <c r="F183" t="s">
        <v>99</v>
      </c>
      <c r="G183" t="s">
        <v>27</v>
      </c>
      <c r="H183">
        <v>617.53</v>
      </c>
      <c r="I183">
        <v>20</v>
      </c>
      <c r="J183">
        <f t="shared" si="2"/>
        <v>741.03599999999994</v>
      </c>
      <c r="K183" t="s">
        <v>46</v>
      </c>
    </row>
    <row r="184" spans="1:11">
      <c r="A184">
        <v>46211</v>
      </c>
      <c r="B184" t="s">
        <v>261</v>
      </c>
      <c r="C184" t="s">
        <v>84</v>
      </c>
      <c r="D184" t="s">
        <v>85</v>
      </c>
      <c r="E184" t="s">
        <v>86</v>
      </c>
      <c r="F184" t="s">
        <v>105</v>
      </c>
      <c r="G184" t="s">
        <v>90</v>
      </c>
      <c r="H184">
        <v>319.38</v>
      </c>
      <c r="I184">
        <v>10</v>
      </c>
      <c r="J184">
        <f t="shared" si="2"/>
        <v>351.31800000000004</v>
      </c>
      <c r="K184" t="s">
        <v>46</v>
      </c>
    </row>
    <row r="185" spans="1:11">
      <c r="A185">
        <v>46201</v>
      </c>
      <c r="B185" t="s">
        <v>262</v>
      </c>
      <c r="C185" t="s">
        <v>112</v>
      </c>
      <c r="D185" t="s">
        <v>113</v>
      </c>
      <c r="E185" t="s">
        <v>114</v>
      </c>
      <c r="F185" t="s">
        <v>39</v>
      </c>
      <c r="G185" t="s">
        <v>82</v>
      </c>
      <c r="H185">
        <v>745.53</v>
      </c>
      <c r="I185">
        <v>0</v>
      </c>
      <c r="J185">
        <f t="shared" si="2"/>
        <v>745.53</v>
      </c>
      <c r="K185" t="s">
        <v>46</v>
      </c>
    </row>
    <row r="186" spans="1:11">
      <c r="A186">
        <v>46354</v>
      </c>
      <c r="B186" t="s">
        <v>263</v>
      </c>
      <c r="C186" t="s">
        <v>23</v>
      </c>
      <c r="D186" t="s">
        <v>24</v>
      </c>
      <c r="E186" t="s">
        <v>25</v>
      </c>
      <c r="F186" t="s">
        <v>64</v>
      </c>
      <c r="G186" t="s">
        <v>34</v>
      </c>
      <c r="H186">
        <v>385.8</v>
      </c>
      <c r="I186">
        <v>10</v>
      </c>
      <c r="J186">
        <f t="shared" si="2"/>
        <v>424.38000000000005</v>
      </c>
      <c r="K186" t="s">
        <v>46</v>
      </c>
    </row>
    <row r="187" spans="1:11">
      <c r="A187">
        <v>46089</v>
      </c>
      <c r="B187" t="s">
        <v>264</v>
      </c>
      <c r="C187" t="s">
        <v>116</v>
      </c>
      <c r="D187" t="s">
        <v>117</v>
      </c>
      <c r="E187" t="s">
        <v>118</v>
      </c>
      <c r="F187" t="s">
        <v>26</v>
      </c>
      <c r="G187" t="s">
        <v>82</v>
      </c>
      <c r="H187">
        <v>555.29999999999995</v>
      </c>
      <c r="I187">
        <v>10</v>
      </c>
      <c r="J187">
        <f t="shared" si="2"/>
        <v>610.83000000000004</v>
      </c>
      <c r="K187" t="s">
        <v>46</v>
      </c>
    </row>
    <row r="188" spans="1:11">
      <c r="A188">
        <v>46340</v>
      </c>
      <c r="B188" t="s">
        <v>265</v>
      </c>
      <c r="C188" t="s">
        <v>79</v>
      </c>
      <c r="D188" t="s">
        <v>80</v>
      </c>
      <c r="E188" t="s">
        <v>81</v>
      </c>
      <c r="F188" t="s">
        <v>64</v>
      </c>
      <c r="G188" t="s">
        <v>34</v>
      </c>
      <c r="H188">
        <v>278.95999999999998</v>
      </c>
      <c r="I188">
        <v>0</v>
      </c>
      <c r="J188">
        <f t="shared" si="2"/>
        <v>278.95999999999998</v>
      </c>
      <c r="K188" t="s">
        <v>69</v>
      </c>
    </row>
    <row r="189" spans="1:11">
      <c r="A189">
        <v>46135</v>
      </c>
      <c r="B189" t="s">
        <v>266</v>
      </c>
      <c r="C189" t="s">
        <v>55</v>
      </c>
      <c r="D189" t="s">
        <v>56</v>
      </c>
      <c r="E189" t="s">
        <v>57</v>
      </c>
      <c r="F189" t="s">
        <v>64</v>
      </c>
      <c r="G189" t="s">
        <v>27</v>
      </c>
      <c r="H189">
        <v>764.96</v>
      </c>
      <c r="I189">
        <v>10</v>
      </c>
      <c r="J189">
        <f t="shared" si="2"/>
        <v>841.45600000000013</v>
      </c>
      <c r="K189" t="s">
        <v>28</v>
      </c>
    </row>
    <row r="190" spans="1:11">
      <c r="A190">
        <v>46067</v>
      </c>
      <c r="B190" t="s">
        <v>267</v>
      </c>
      <c r="C190" t="s">
        <v>42</v>
      </c>
      <c r="D190" t="s">
        <v>43</v>
      </c>
      <c r="E190" t="s">
        <v>44</v>
      </c>
      <c r="F190" t="s">
        <v>105</v>
      </c>
      <c r="G190" t="s">
        <v>27</v>
      </c>
      <c r="H190">
        <v>697.38</v>
      </c>
      <c r="I190">
        <v>20</v>
      </c>
      <c r="J190">
        <f t="shared" si="2"/>
        <v>836.85599999999999</v>
      </c>
      <c r="K190" t="s">
        <v>69</v>
      </c>
    </row>
    <row r="191" spans="1:11">
      <c r="A191">
        <v>46075</v>
      </c>
      <c r="B191" t="s">
        <v>268</v>
      </c>
      <c r="C191" t="s">
        <v>42</v>
      </c>
      <c r="D191" t="s">
        <v>43</v>
      </c>
      <c r="E191" t="s">
        <v>44</v>
      </c>
      <c r="F191" t="s">
        <v>39</v>
      </c>
      <c r="G191" t="s">
        <v>40</v>
      </c>
      <c r="H191">
        <v>715.4</v>
      </c>
      <c r="I191">
        <v>20</v>
      </c>
      <c r="J191">
        <f t="shared" si="2"/>
        <v>858.4799999999999</v>
      </c>
      <c r="K191" t="s">
        <v>69</v>
      </c>
    </row>
    <row r="192" spans="1:11">
      <c r="A192">
        <v>46204</v>
      </c>
      <c r="B192" t="s">
        <v>269</v>
      </c>
      <c r="C192" t="s">
        <v>112</v>
      </c>
      <c r="D192" t="s">
        <v>113</v>
      </c>
      <c r="E192" t="s">
        <v>114</v>
      </c>
      <c r="F192" t="s">
        <v>62</v>
      </c>
      <c r="G192" t="s">
        <v>34</v>
      </c>
      <c r="H192">
        <v>599.6</v>
      </c>
      <c r="I192">
        <v>0</v>
      </c>
      <c r="J192">
        <f t="shared" si="2"/>
        <v>599.6</v>
      </c>
      <c r="K192" t="s">
        <v>46</v>
      </c>
    </row>
    <row r="193" spans="1:11">
      <c r="A193">
        <v>46188</v>
      </c>
      <c r="B193" t="s">
        <v>270</v>
      </c>
      <c r="C193" t="s">
        <v>59</v>
      </c>
      <c r="D193" t="s">
        <v>60</v>
      </c>
      <c r="E193" t="s">
        <v>61</v>
      </c>
      <c r="F193" t="s">
        <v>45</v>
      </c>
      <c r="G193" t="s">
        <v>27</v>
      </c>
      <c r="H193">
        <v>83.41</v>
      </c>
      <c r="I193">
        <v>20</v>
      </c>
      <c r="J193">
        <f t="shared" si="2"/>
        <v>100.092</v>
      </c>
      <c r="K193" t="s">
        <v>69</v>
      </c>
    </row>
    <row r="194" spans="1:11">
      <c r="A194">
        <v>46300</v>
      </c>
      <c r="B194" t="s">
        <v>271</v>
      </c>
      <c r="C194" t="s">
        <v>36</v>
      </c>
      <c r="D194" t="s">
        <v>37</v>
      </c>
      <c r="E194" t="s">
        <v>38</v>
      </c>
      <c r="F194" t="s">
        <v>39</v>
      </c>
      <c r="G194" t="s">
        <v>27</v>
      </c>
      <c r="H194">
        <v>753.88</v>
      </c>
      <c r="I194">
        <v>5.5</v>
      </c>
      <c r="J194">
        <f t="shared" ref="J194:J221" si="3">H194*(1+I194/100)</f>
        <v>795.34339999999997</v>
      </c>
      <c r="K194" t="s">
        <v>69</v>
      </c>
    </row>
    <row r="195" spans="1:11">
      <c r="A195">
        <v>46315</v>
      </c>
      <c r="B195" t="s">
        <v>272</v>
      </c>
      <c r="C195" t="s">
        <v>48</v>
      </c>
      <c r="D195" t="s">
        <v>49</v>
      </c>
      <c r="E195" t="s">
        <v>50</v>
      </c>
      <c r="F195" t="s">
        <v>68</v>
      </c>
      <c r="G195" t="s">
        <v>90</v>
      </c>
      <c r="H195">
        <v>333.7</v>
      </c>
      <c r="I195">
        <v>5.5</v>
      </c>
      <c r="J195">
        <f t="shared" si="3"/>
        <v>352.05349999999999</v>
      </c>
      <c r="K195" t="s">
        <v>46</v>
      </c>
    </row>
    <row r="196" spans="1:11">
      <c r="A196">
        <v>46261</v>
      </c>
      <c r="B196" t="s">
        <v>273</v>
      </c>
      <c r="C196" t="s">
        <v>23</v>
      </c>
      <c r="D196" t="s">
        <v>24</v>
      </c>
      <c r="E196" t="s">
        <v>25</v>
      </c>
      <c r="F196" t="s">
        <v>33</v>
      </c>
      <c r="G196" t="s">
        <v>40</v>
      </c>
      <c r="H196">
        <v>623.59</v>
      </c>
      <c r="I196">
        <v>20</v>
      </c>
      <c r="J196">
        <f t="shared" si="3"/>
        <v>748.30799999999999</v>
      </c>
      <c r="K196" t="s">
        <v>46</v>
      </c>
    </row>
    <row r="197" spans="1:11">
      <c r="A197">
        <v>46368</v>
      </c>
      <c r="B197" t="s">
        <v>274</v>
      </c>
      <c r="C197" t="s">
        <v>112</v>
      </c>
      <c r="D197" t="s">
        <v>113</v>
      </c>
      <c r="E197" t="s">
        <v>114</v>
      </c>
      <c r="F197" t="s">
        <v>33</v>
      </c>
      <c r="G197" t="s">
        <v>27</v>
      </c>
      <c r="H197">
        <v>812.16</v>
      </c>
      <c r="I197">
        <v>0</v>
      </c>
      <c r="J197">
        <f t="shared" si="3"/>
        <v>812.16</v>
      </c>
      <c r="K197" t="s">
        <v>69</v>
      </c>
    </row>
    <row r="198" spans="1:11">
      <c r="A198">
        <v>46197</v>
      </c>
      <c r="B198" t="s">
        <v>275</v>
      </c>
      <c r="C198" t="s">
        <v>48</v>
      </c>
      <c r="D198" t="s">
        <v>49</v>
      </c>
      <c r="E198" t="s">
        <v>50</v>
      </c>
      <c r="F198" t="s">
        <v>45</v>
      </c>
      <c r="G198" t="s">
        <v>52</v>
      </c>
      <c r="H198">
        <v>38.43</v>
      </c>
      <c r="I198">
        <v>5.5</v>
      </c>
      <c r="J198">
        <f t="shared" si="3"/>
        <v>40.54365</v>
      </c>
      <c r="K198" t="s">
        <v>69</v>
      </c>
    </row>
    <row r="199" spans="1:11">
      <c r="A199">
        <v>46068</v>
      </c>
      <c r="B199" t="s">
        <v>276</v>
      </c>
      <c r="C199" t="s">
        <v>55</v>
      </c>
      <c r="D199" t="s">
        <v>56</v>
      </c>
      <c r="E199" t="s">
        <v>57</v>
      </c>
      <c r="F199" t="s">
        <v>64</v>
      </c>
      <c r="G199" t="s">
        <v>90</v>
      </c>
      <c r="H199">
        <v>443.81</v>
      </c>
      <c r="I199">
        <v>5.5</v>
      </c>
      <c r="J199">
        <f t="shared" si="3"/>
        <v>468.21954999999997</v>
      </c>
      <c r="K199" t="s">
        <v>28</v>
      </c>
    </row>
    <row r="200" spans="1:11">
      <c r="A200">
        <v>46043</v>
      </c>
      <c r="B200" t="s">
        <v>277</v>
      </c>
      <c r="C200" t="s">
        <v>30</v>
      </c>
      <c r="D200" t="s">
        <v>31</v>
      </c>
      <c r="E200" t="s">
        <v>32</v>
      </c>
      <c r="F200" t="s">
        <v>64</v>
      </c>
      <c r="G200" t="s">
        <v>40</v>
      </c>
      <c r="H200">
        <v>742.29</v>
      </c>
      <c r="I200">
        <v>5.5</v>
      </c>
      <c r="J200">
        <f t="shared" si="3"/>
        <v>783.11594999999988</v>
      </c>
      <c r="K200" t="s">
        <v>46</v>
      </c>
    </row>
    <row r="201" spans="1:11">
      <c r="A201">
        <v>46355</v>
      </c>
      <c r="B201" t="s">
        <v>278</v>
      </c>
      <c r="C201" t="s">
        <v>59</v>
      </c>
      <c r="D201" t="s">
        <v>60</v>
      </c>
      <c r="E201" t="s">
        <v>61</v>
      </c>
      <c r="F201" t="s">
        <v>99</v>
      </c>
      <c r="G201" t="s">
        <v>40</v>
      </c>
      <c r="H201">
        <v>31.11</v>
      </c>
      <c r="I201">
        <v>0</v>
      </c>
      <c r="J201">
        <f t="shared" si="3"/>
        <v>31.11</v>
      </c>
      <c r="K201" t="s">
        <v>46</v>
      </c>
    </row>
    <row r="202" spans="1:11">
      <c r="A202">
        <v>46119</v>
      </c>
      <c r="B202" t="s">
        <v>279</v>
      </c>
      <c r="C202" t="s">
        <v>59</v>
      </c>
      <c r="D202" t="s">
        <v>60</v>
      </c>
      <c r="E202" t="s">
        <v>61</v>
      </c>
      <c r="F202" t="s">
        <v>51</v>
      </c>
      <c r="G202" t="s">
        <v>90</v>
      </c>
      <c r="H202">
        <v>21.01</v>
      </c>
      <c r="I202">
        <v>10</v>
      </c>
      <c r="J202">
        <f t="shared" si="3"/>
        <v>23.111000000000004</v>
      </c>
      <c r="K202" t="s">
        <v>28</v>
      </c>
    </row>
    <row r="203" spans="1:11">
      <c r="A203">
        <v>46199</v>
      </c>
      <c r="B203" t="s">
        <v>280</v>
      </c>
      <c r="C203" t="s">
        <v>48</v>
      </c>
      <c r="D203" t="s">
        <v>49</v>
      </c>
      <c r="E203" t="s">
        <v>50</v>
      </c>
      <c r="F203" t="s">
        <v>51</v>
      </c>
      <c r="G203" t="s">
        <v>34</v>
      </c>
      <c r="H203">
        <v>360.56</v>
      </c>
      <c r="I203">
        <v>20</v>
      </c>
      <c r="J203">
        <f t="shared" si="3"/>
        <v>432.67199999999997</v>
      </c>
      <c r="K203" t="s">
        <v>69</v>
      </c>
    </row>
    <row r="204" spans="1:11">
      <c r="A204">
        <v>46245</v>
      </c>
      <c r="B204" t="s">
        <v>281</v>
      </c>
      <c r="C204" t="s">
        <v>59</v>
      </c>
      <c r="D204" t="s">
        <v>60</v>
      </c>
      <c r="E204" t="s">
        <v>61</v>
      </c>
      <c r="F204" t="s">
        <v>99</v>
      </c>
      <c r="G204" t="s">
        <v>82</v>
      </c>
      <c r="H204">
        <v>744.35</v>
      </c>
      <c r="I204">
        <v>10</v>
      </c>
      <c r="J204">
        <f t="shared" si="3"/>
        <v>818.78500000000008</v>
      </c>
      <c r="K204" t="s">
        <v>28</v>
      </c>
    </row>
    <row r="205" spans="1:11">
      <c r="A205">
        <v>46291</v>
      </c>
      <c r="B205" t="s">
        <v>282</v>
      </c>
      <c r="C205" t="s">
        <v>30</v>
      </c>
      <c r="D205" t="s">
        <v>31</v>
      </c>
      <c r="E205" t="s">
        <v>32</v>
      </c>
      <c r="F205" t="s">
        <v>99</v>
      </c>
      <c r="G205" t="s">
        <v>34</v>
      </c>
      <c r="H205">
        <v>691.31</v>
      </c>
      <c r="I205">
        <v>10</v>
      </c>
      <c r="J205">
        <f t="shared" si="3"/>
        <v>760.44100000000003</v>
      </c>
      <c r="K205" t="s">
        <v>69</v>
      </c>
    </row>
    <row r="206" spans="1:11">
      <c r="A206">
        <v>46372</v>
      </c>
      <c r="B206" t="s">
        <v>283</v>
      </c>
      <c r="C206" t="s">
        <v>55</v>
      </c>
      <c r="D206" t="s">
        <v>56</v>
      </c>
      <c r="E206" t="s">
        <v>57</v>
      </c>
      <c r="F206" t="s">
        <v>64</v>
      </c>
      <c r="G206" t="s">
        <v>40</v>
      </c>
      <c r="H206">
        <v>772.58</v>
      </c>
      <c r="I206">
        <v>10</v>
      </c>
      <c r="J206">
        <f t="shared" si="3"/>
        <v>849.83800000000008</v>
      </c>
      <c r="K206" t="s">
        <v>46</v>
      </c>
    </row>
    <row r="207" spans="1:11">
      <c r="A207">
        <v>46355</v>
      </c>
      <c r="B207" t="s">
        <v>284</v>
      </c>
      <c r="C207" t="s">
        <v>59</v>
      </c>
      <c r="D207" t="s">
        <v>60</v>
      </c>
      <c r="E207" t="s">
        <v>61</v>
      </c>
      <c r="F207" t="s">
        <v>66</v>
      </c>
      <c r="G207" t="s">
        <v>34</v>
      </c>
      <c r="H207">
        <v>507.24</v>
      </c>
      <c r="I207">
        <v>0</v>
      </c>
      <c r="J207">
        <f t="shared" si="3"/>
        <v>507.24</v>
      </c>
      <c r="K207" t="s">
        <v>28</v>
      </c>
    </row>
    <row r="208" spans="1:11">
      <c r="A208">
        <v>46052</v>
      </c>
      <c r="B208" t="s">
        <v>285</v>
      </c>
      <c r="C208" t="s">
        <v>23</v>
      </c>
      <c r="D208" t="s">
        <v>24</v>
      </c>
      <c r="E208" t="s">
        <v>25</v>
      </c>
      <c r="F208" t="s">
        <v>45</v>
      </c>
      <c r="G208" t="s">
        <v>34</v>
      </c>
      <c r="H208">
        <v>453.1</v>
      </c>
      <c r="I208">
        <v>5.5</v>
      </c>
      <c r="J208">
        <f t="shared" si="3"/>
        <v>478.02049999999997</v>
      </c>
      <c r="K208" t="s">
        <v>69</v>
      </c>
    </row>
    <row r="209" spans="1:11">
      <c r="A209">
        <v>46103</v>
      </c>
      <c r="B209" t="s">
        <v>286</v>
      </c>
      <c r="C209" t="s">
        <v>36</v>
      </c>
      <c r="D209" t="s">
        <v>37</v>
      </c>
      <c r="E209" t="s">
        <v>38</v>
      </c>
      <c r="F209" t="s">
        <v>26</v>
      </c>
      <c r="G209" t="s">
        <v>40</v>
      </c>
      <c r="H209">
        <v>286.45</v>
      </c>
      <c r="I209">
        <v>0</v>
      </c>
      <c r="J209">
        <f t="shared" si="3"/>
        <v>286.45</v>
      </c>
      <c r="K209" t="s">
        <v>69</v>
      </c>
    </row>
    <row r="210" spans="1:11">
      <c r="A210">
        <v>46034</v>
      </c>
      <c r="B210" t="s">
        <v>287</v>
      </c>
      <c r="C210" t="s">
        <v>73</v>
      </c>
      <c r="D210" t="s">
        <v>74</v>
      </c>
      <c r="E210" t="s">
        <v>75</v>
      </c>
      <c r="F210" t="s">
        <v>45</v>
      </c>
      <c r="G210" t="s">
        <v>34</v>
      </c>
      <c r="H210">
        <v>357.88</v>
      </c>
      <c r="I210">
        <v>10</v>
      </c>
      <c r="J210">
        <f t="shared" si="3"/>
        <v>393.66800000000001</v>
      </c>
      <c r="K210" t="s">
        <v>28</v>
      </c>
    </row>
    <row r="211" spans="1:11">
      <c r="A211">
        <v>46151</v>
      </c>
      <c r="B211" t="s">
        <v>288</v>
      </c>
      <c r="C211" t="s">
        <v>79</v>
      </c>
      <c r="D211" t="s">
        <v>80</v>
      </c>
      <c r="E211" t="s">
        <v>81</v>
      </c>
      <c r="F211" t="s">
        <v>105</v>
      </c>
      <c r="G211" t="s">
        <v>90</v>
      </c>
      <c r="H211">
        <v>514.27</v>
      </c>
      <c r="I211">
        <v>20</v>
      </c>
      <c r="J211">
        <f t="shared" si="3"/>
        <v>617.12399999999991</v>
      </c>
      <c r="K211" t="s">
        <v>46</v>
      </c>
    </row>
    <row r="212" spans="1:11">
      <c r="A212">
        <v>46060</v>
      </c>
      <c r="B212" t="s">
        <v>289</v>
      </c>
      <c r="C212" t="s">
        <v>59</v>
      </c>
      <c r="D212" t="s">
        <v>60</v>
      </c>
      <c r="E212" t="s">
        <v>61</v>
      </c>
      <c r="F212" t="s">
        <v>64</v>
      </c>
      <c r="G212" t="s">
        <v>34</v>
      </c>
      <c r="H212">
        <v>530.30999999999995</v>
      </c>
      <c r="I212">
        <v>10</v>
      </c>
      <c r="J212">
        <f t="shared" si="3"/>
        <v>583.34100000000001</v>
      </c>
      <c r="K212" t="s">
        <v>28</v>
      </c>
    </row>
    <row r="213" spans="1:11">
      <c r="A213">
        <v>46188</v>
      </c>
      <c r="B213" t="s">
        <v>290</v>
      </c>
      <c r="C213" t="s">
        <v>116</v>
      </c>
      <c r="D213" t="s">
        <v>117</v>
      </c>
      <c r="E213" t="s">
        <v>118</v>
      </c>
      <c r="F213" t="s">
        <v>64</v>
      </c>
      <c r="G213" t="s">
        <v>90</v>
      </c>
      <c r="H213">
        <v>55.07</v>
      </c>
      <c r="I213">
        <v>0</v>
      </c>
      <c r="J213">
        <f t="shared" si="3"/>
        <v>55.07</v>
      </c>
      <c r="K213" t="s">
        <v>69</v>
      </c>
    </row>
    <row r="214" spans="1:11">
      <c r="A214">
        <v>46296</v>
      </c>
      <c r="B214" t="s">
        <v>291</v>
      </c>
      <c r="C214" t="s">
        <v>23</v>
      </c>
      <c r="D214" t="s">
        <v>24</v>
      </c>
      <c r="E214" t="s">
        <v>25</v>
      </c>
      <c r="F214" t="s">
        <v>66</v>
      </c>
      <c r="G214" t="s">
        <v>34</v>
      </c>
      <c r="H214">
        <v>532.14</v>
      </c>
      <c r="I214">
        <v>0</v>
      </c>
      <c r="J214">
        <f t="shared" si="3"/>
        <v>532.14</v>
      </c>
      <c r="K214" t="s">
        <v>28</v>
      </c>
    </row>
    <row r="215" spans="1:11">
      <c r="A215">
        <v>46365</v>
      </c>
      <c r="B215" t="s">
        <v>292</v>
      </c>
      <c r="C215" t="s">
        <v>84</v>
      </c>
      <c r="D215" t="s">
        <v>85</v>
      </c>
      <c r="E215" t="s">
        <v>86</v>
      </c>
      <c r="F215" t="s">
        <v>33</v>
      </c>
      <c r="G215" t="s">
        <v>90</v>
      </c>
      <c r="H215">
        <v>271.95999999999998</v>
      </c>
      <c r="I215">
        <v>10</v>
      </c>
      <c r="J215">
        <f t="shared" si="3"/>
        <v>299.15600000000001</v>
      </c>
      <c r="K215" t="s">
        <v>28</v>
      </c>
    </row>
    <row r="216" spans="1:11">
      <c r="A216">
        <v>46172</v>
      </c>
      <c r="B216" t="s">
        <v>293</v>
      </c>
      <c r="C216" t="s">
        <v>48</v>
      </c>
      <c r="D216" t="s">
        <v>49</v>
      </c>
      <c r="E216" t="s">
        <v>50</v>
      </c>
      <c r="F216" t="s">
        <v>64</v>
      </c>
      <c r="G216" t="s">
        <v>40</v>
      </c>
      <c r="H216">
        <v>202.1</v>
      </c>
      <c r="I216">
        <v>10</v>
      </c>
      <c r="J216">
        <f t="shared" si="3"/>
        <v>222.31</v>
      </c>
      <c r="K216" t="s">
        <v>69</v>
      </c>
    </row>
    <row r="217" spans="1:11">
      <c r="A217">
        <v>46068</v>
      </c>
      <c r="B217" t="s">
        <v>294</v>
      </c>
      <c r="C217" t="s">
        <v>116</v>
      </c>
      <c r="D217" t="s">
        <v>117</v>
      </c>
      <c r="E217" t="s">
        <v>118</v>
      </c>
      <c r="F217" t="s">
        <v>105</v>
      </c>
      <c r="G217" t="s">
        <v>40</v>
      </c>
      <c r="H217">
        <v>712.64</v>
      </c>
      <c r="I217">
        <v>10</v>
      </c>
      <c r="J217">
        <f t="shared" si="3"/>
        <v>783.904</v>
      </c>
      <c r="K217" t="s">
        <v>28</v>
      </c>
    </row>
    <row r="218" spans="1:11">
      <c r="A218">
        <v>46153</v>
      </c>
      <c r="B218" t="s">
        <v>295</v>
      </c>
      <c r="C218" t="s">
        <v>73</v>
      </c>
      <c r="D218" t="s">
        <v>74</v>
      </c>
      <c r="E218" t="s">
        <v>75</v>
      </c>
      <c r="F218" t="s">
        <v>45</v>
      </c>
      <c r="G218" t="s">
        <v>90</v>
      </c>
      <c r="H218">
        <v>478.5</v>
      </c>
      <c r="I218">
        <v>20</v>
      </c>
      <c r="J218">
        <f t="shared" si="3"/>
        <v>574.19999999999993</v>
      </c>
      <c r="K218" t="s">
        <v>28</v>
      </c>
    </row>
    <row r="219" spans="1:11">
      <c r="A219">
        <v>46026</v>
      </c>
      <c r="B219" t="s">
        <v>296</v>
      </c>
      <c r="C219" t="s">
        <v>84</v>
      </c>
      <c r="D219" t="s">
        <v>85</v>
      </c>
      <c r="E219" t="s">
        <v>86</v>
      </c>
      <c r="F219" t="s">
        <v>45</v>
      </c>
      <c r="G219" t="s">
        <v>34</v>
      </c>
      <c r="H219">
        <v>404.68</v>
      </c>
      <c r="I219">
        <v>0</v>
      </c>
      <c r="J219">
        <f t="shared" si="3"/>
        <v>404.68</v>
      </c>
      <c r="K219" t="s">
        <v>69</v>
      </c>
    </row>
    <row r="220" spans="1:11">
      <c r="A220">
        <v>46024</v>
      </c>
      <c r="B220" t="s">
        <v>297</v>
      </c>
      <c r="C220" t="s">
        <v>59</v>
      </c>
      <c r="D220" t="s">
        <v>60</v>
      </c>
      <c r="E220" t="s">
        <v>61</v>
      </c>
      <c r="F220" t="s">
        <v>66</v>
      </c>
      <c r="G220" t="s">
        <v>34</v>
      </c>
      <c r="H220">
        <v>278.57</v>
      </c>
      <c r="I220">
        <v>5.5</v>
      </c>
      <c r="J220">
        <f t="shared" si="3"/>
        <v>293.89134999999999</v>
      </c>
      <c r="K220" t="s">
        <v>28</v>
      </c>
    </row>
    <row r="221" spans="1:11">
      <c r="A221">
        <v>46087</v>
      </c>
      <c r="B221" t="s">
        <v>298</v>
      </c>
      <c r="C221" t="s">
        <v>30</v>
      </c>
      <c r="D221" t="s">
        <v>31</v>
      </c>
      <c r="E221" t="s">
        <v>32</v>
      </c>
      <c r="F221" t="s">
        <v>66</v>
      </c>
      <c r="G221" t="s">
        <v>27</v>
      </c>
      <c r="H221">
        <v>843.46</v>
      </c>
      <c r="I221">
        <v>20</v>
      </c>
      <c r="J221">
        <f t="shared" si="3"/>
        <v>1012.152</v>
      </c>
      <c r="K221" t="s">
        <v>69</v>
      </c>
    </row>
  </sheetData>
  <conditionalFormatting sqref="J2:J221">
    <cfRule type="dataBar" priority="1">
      <dataBar>
        <cfvo type="min" val="0"/>
        <cfvo type="max" val="0"/>
        <color rgb="FF2E8B57"/>
      </dataBar>
      <x:extLst xmlns:x="http://schemas.openxmlformats.org/spreadsheetml/2006/main">
        <x:ext xmlns:x14="http://schemas.microsoft.com/office/spreadsheetml/2009/9/main" uri="{B025F937-C7B1-47D3-B67F-A62EFF666E3E}">
          <x14:id>{2D6745CA-923D-921A-CD69-6420D5D98E73}</x14:id>
        </x:ext>
      </x:extLst>
    </cfRule>
  </conditionalFormatting>
  <conditionalFormatting sqref="K2:K221">
    <cfRule type="expression" dxfId="3" priority="2">
      <formula>K2="En attente"</formula>
    </cfRule>
    <cfRule type="expression" dxfId="2" priority="3">
      <formula>K2="À vérifier"</formula>
    </cfRule>
  </conditionalFormatting>
  <dataValidations count="5">
    <dataValidation type="list" sqref="C2:C500">
      <formula1>Paramètres!$A$2:$A$13</formula1>
    </dataValidation>
    <dataValidation type="list" sqref="D2:D500">
      <formula1>Paramètres!$B$2:$B$13</formula1>
    </dataValidation>
    <dataValidation type="list" sqref="G2:G500">
      <formula1>Paramètres!$C$2:$C$7</formula1>
    </dataValidation>
    <dataValidation type="list" sqref="K2:K500">
      <formula1>Paramètres!$D$2:$D$4</formula1>
    </dataValidation>
    <dataValidation type="list" sqref="I2:I500">
      <formula1>Paramètres!$E$2:$E$5</formula1>
    </dataValidation>
  </dataValidations>
  <pageMargins left="0.7" right="0.7" top="0.75" bottom="0.75" header="0.3" footer="0.3"/>
  <tableParts count="1">
    <tablePart r:id="rId1"/>
  </tableParts>
  <x:extLst xmlns:x="http://schemas.openxmlformats.org/spreadsheetml/2006/main"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2D6745CA-923D-921A-CD69-6420D5D98E73}">
            <x14:dataBar gradient="1">
              <x14:cfvo type="min"/>
              <x14:cfvo type="max"/>
              <x14:fillColor rgb="FF2E8B57"/>
            </x14:dataBar>
          </x14:cfRule>
          <xm:sqref>J2:J221</xm:sqref>
        </x14:conditionalFormatting>
      </x14:conditionalFormattings>
    </x:ext>
  </x: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F13"/>
  <sheetViews>
    <sheetView workbookViewId="0"/>
  </sheetViews>
  <sheetFormatPr baseColWidth="10" defaultColWidth="8.88671875" defaultRowHeight="14.4"/>
  <cols>
    <col min="1" max="1" width="10.109375" customWidth="1"/>
    <col min="2" max="2" width="12.88671875" customWidth="1"/>
    <col min="3" max="3" width="13.33203125" customWidth="1"/>
    <col min="4" max="4" width="10.88671875" customWidth="1"/>
    <col min="5" max="5" width="10.21875" customWidth="1"/>
    <col min="6" max="6" width="10.77734375" customWidth="1"/>
  </cols>
  <sheetData>
    <row r="1" spans="1:6" ht="22.35" customHeight="1">
      <c r="A1" s="1" t="s">
        <v>8</v>
      </c>
      <c r="B1" s="3" t="s">
        <v>299</v>
      </c>
      <c r="C1" s="3" t="s">
        <v>300</v>
      </c>
      <c r="D1" s="3" t="s">
        <v>301</v>
      </c>
      <c r="E1" s="4" t="s">
        <v>302</v>
      </c>
      <c r="F1" s="1" t="s">
        <v>20</v>
      </c>
    </row>
    <row r="2" spans="1:6">
      <c r="A2" t="s">
        <v>36</v>
      </c>
      <c r="B2">
        <v>1200</v>
      </c>
      <c r="C2">
        <f>SUMIF(Dépenses!C:C,A2,Dépenses!J:J)</f>
        <v>9334.3042000000005</v>
      </c>
      <c r="D2">
        <f t="shared" ref="D2:D13" si="0">B2-C2</f>
        <v>-8134.3042000000005</v>
      </c>
      <c r="E2">
        <f t="shared" ref="E2:E13" si="1">IF(B2=0,0,C2/B2)</f>
        <v>7.7785868333333337</v>
      </c>
      <c r="F2" t="str">
        <f t="shared" ref="F2:F13" si="2">IF(D2&lt;0,"Dépassement","OK")</f>
        <v>Dépassement</v>
      </c>
    </row>
    <row r="3" spans="1:6">
      <c r="A3" t="s">
        <v>73</v>
      </c>
      <c r="B3">
        <v>400</v>
      </c>
      <c r="C3">
        <f>SUMIF(Dépenses!C:C,A3,Dépenses!J:J)</f>
        <v>10572.113000000001</v>
      </c>
      <c r="D3">
        <f t="shared" si="0"/>
        <v>-10172.113000000001</v>
      </c>
      <c r="E3">
        <f t="shared" si="1"/>
        <v>26.430282500000004</v>
      </c>
      <c r="F3" t="str">
        <f t="shared" si="2"/>
        <v>Dépassement</v>
      </c>
    </row>
    <row r="4" spans="1:6">
      <c r="A4" t="s">
        <v>55</v>
      </c>
      <c r="B4">
        <v>250</v>
      </c>
      <c r="C4">
        <f>SUMIF(Dépenses!C:C,A4,Dépenses!J:J)</f>
        <v>7567.5013999999992</v>
      </c>
      <c r="D4">
        <f t="shared" si="0"/>
        <v>-7317.5013999999992</v>
      </c>
      <c r="E4">
        <f t="shared" si="1"/>
        <v>30.270005599999998</v>
      </c>
      <c r="F4" t="str">
        <f t="shared" si="2"/>
        <v>Dépassement</v>
      </c>
    </row>
    <row r="5" spans="1:6">
      <c r="A5" t="s">
        <v>42</v>
      </c>
      <c r="B5">
        <v>650</v>
      </c>
      <c r="C5">
        <f>SUMIF(Dépenses!C:C,A5,Dépenses!J:J)</f>
        <v>8518.9195999999993</v>
      </c>
      <c r="D5">
        <f t="shared" si="0"/>
        <v>-7868.9195999999993</v>
      </c>
      <c r="E5">
        <f t="shared" si="1"/>
        <v>13.106030153846152</v>
      </c>
      <c r="F5" t="str">
        <f t="shared" si="2"/>
        <v>Dépassement</v>
      </c>
    </row>
    <row r="6" spans="1:6">
      <c r="A6" t="s">
        <v>23</v>
      </c>
      <c r="B6">
        <v>150</v>
      </c>
      <c r="C6">
        <f>SUMIF(Dépenses!C:C,A6,Dépenses!J:J)</f>
        <v>9149.162049999999</v>
      </c>
      <c r="D6">
        <f t="shared" si="0"/>
        <v>-8999.162049999999</v>
      </c>
      <c r="E6">
        <f t="shared" si="1"/>
        <v>60.994413666666659</v>
      </c>
      <c r="F6" t="str">
        <f t="shared" si="2"/>
        <v>Dépassement</v>
      </c>
    </row>
    <row r="7" spans="1:6">
      <c r="A7" t="s">
        <v>84</v>
      </c>
      <c r="B7">
        <v>900</v>
      </c>
      <c r="C7">
        <f>SUMIF(Dépenses!C:C,A7,Dépenses!J:J)</f>
        <v>4643.4594500000003</v>
      </c>
      <c r="D7">
        <f t="shared" si="0"/>
        <v>-3743.4594500000003</v>
      </c>
      <c r="E7">
        <f t="shared" si="1"/>
        <v>5.1593993888888896</v>
      </c>
      <c r="F7" t="str">
        <f t="shared" si="2"/>
        <v>Dépassement</v>
      </c>
    </row>
    <row r="8" spans="1:6">
      <c r="A8" t="s">
        <v>116</v>
      </c>
      <c r="B8">
        <v>250</v>
      </c>
      <c r="C8">
        <f>SUMIF(Dépenses!C:C,A8,Dépenses!J:J)</f>
        <v>7775.6125999999986</v>
      </c>
      <c r="D8">
        <f t="shared" si="0"/>
        <v>-7525.6125999999986</v>
      </c>
      <c r="E8">
        <f t="shared" si="1"/>
        <v>31.102450399999995</v>
      </c>
      <c r="F8" t="str">
        <f t="shared" si="2"/>
        <v>Dépassement</v>
      </c>
    </row>
    <row r="9" spans="1:6">
      <c r="A9" t="s">
        <v>30</v>
      </c>
      <c r="B9">
        <v>900</v>
      </c>
      <c r="C9">
        <f>SUMIF(Dépenses!C:C,A9,Dépenses!J:J)</f>
        <v>10899.157499999998</v>
      </c>
      <c r="D9">
        <f t="shared" si="0"/>
        <v>-9999.1574999999975</v>
      </c>
      <c r="E9">
        <f t="shared" si="1"/>
        <v>12.110174999999998</v>
      </c>
      <c r="F9" t="str">
        <f t="shared" si="2"/>
        <v>Dépassement</v>
      </c>
    </row>
    <row r="10" spans="1:6">
      <c r="A10" t="s">
        <v>59</v>
      </c>
      <c r="B10">
        <v>1200</v>
      </c>
      <c r="C10">
        <f>SUMIF(Dépenses!C:C,A10,Dépenses!J:J)</f>
        <v>13478.579650000005</v>
      </c>
      <c r="D10">
        <f t="shared" si="0"/>
        <v>-12278.579650000005</v>
      </c>
      <c r="E10">
        <f t="shared" si="1"/>
        <v>11.232149708333338</v>
      </c>
      <c r="F10" t="str">
        <f t="shared" si="2"/>
        <v>Dépassement</v>
      </c>
    </row>
    <row r="11" spans="1:6">
      <c r="A11" t="s">
        <v>112</v>
      </c>
      <c r="B11">
        <v>150</v>
      </c>
      <c r="C11">
        <f>SUMIF(Dépenses!C:C,A11,Dépenses!J:J)</f>
        <v>7318.5315499999997</v>
      </c>
      <c r="D11">
        <f t="shared" si="0"/>
        <v>-7168.5315499999997</v>
      </c>
      <c r="E11">
        <f t="shared" si="1"/>
        <v>48.790210333333334</v>
      </c>
      <c r="F11" t="str">
        <f t="shared" si="2"/>
        <v>Dépassement</v>
      </c>
    </row>
    <row r="12" spans="1:6">
      <c r="A12" t="s">
        <v>48</v>
      </c>
      <c r="B12">
        <v>250</v>
      </c>
      <c r="C12">
        <f>SUMIF(Dépenses!C:C,A12,Dépenses!J:J)</f>
        <v>7729.8499499999998</v>
      </c>
      <c r="D12">
        <f t="shared" si="0"/>
        <v>-7479.8499499999998</v>
      </c>
      <c r="E12">
        <f t="shared" si="1"/>
        <v>30.919399800000001</v>
      </c>
      <c r="F12" t="str">
        <f t="shared" si="2"/>
        <v>Dépassement</v>
      </c>
    </row>
    <row r="13" spans="1:6">
      <c r="A13" t="s">
        <v>79</v>
      </c>
      <c r="B13">
        <v>150</v>
      </c>
      <c r="C13">
        <f>SUMIF(Dépenses!C:C,A13,Dépenses!J:J)</f>
        <v>8555.7054499999995</v>
      </c>
      <c r="D13">
        <f t="shared" si="0"/>
        <v>-8405.7054499999995</v>
      </c>
      <c r="E13">
        <f t="shared" si="1"/>
        <v>57.038036333333331</v>
      </c>
      <c r="F13" t="str">
        <f t="shared" si="2"/>
        <v>Dépassement</v>
      </c>
    </row>
  </sheetData>
  <conditionalFormatting sqref="E2:E13">
    <cfRule type="dataBar" priority="1">
      <dataBar>
        <cfvo type="min" val="0"/>
        <cfvo type="max" val="0"/>
        <color rgb="FFF59E0B"/>
      </dataBar>
      <x:extLst xmlns:x="http://schemas.openxmlformats.org/spreadsheetml/2006/main">
        <x:ext xmlns:x14="http://schemas.microsoft.com/office/spreadsheetml/2009/9/main" uri="{B025F937-C7B1-47D3-B67F-A62EFF666E3E}">
          <x14:id>{3022B844-06C9-6A4F-4BE9-415C1616C296}</x14:id>
        </x:ext>
      </x:extLst>
    </cfRule>
  </conditionalFormatting>
  <conditionalFormatting sqref="F2:F13">
    <cfRule type="expression" dxfId="1" priority="2">
      <formula>F2="Dépassement"</formula>
    </cfRule>
    <cfRule type="expression" dxfId="0" priority="3">
      <formula>F2="OK"</formula>
    </cfRule>
  </conditionalFormatting>
  <pageMargins left="0.7" right="0.7" top="0.75" bottom="0.75" header="0.3" footer="0.3"/>
  <tableParts count="1">
    <tablePart r:id="rId1"/>
  </tableParts>
  <x:extLst xmlns:x="http://schemas.openxmlformats.org/spreadsheetml/2006/main"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3022B844-06C9-6A4F-4BE9-415C1616C296}">
            <x14:dataBar gradient="1">
              <x14:cfvo type="min"/>
              <x14:cfvo type="max"/>
              <x14:fillColor rgb="FFF59E0B"/>
            </x14:dataBar>
          </x14:cfRule>
          <xm:sqref>E2:E13</xm:sqref>
        </x14:conditionalFormatting>
      </x14:conditionalFormattings>
    </x:ext>
  </x:extLst>
</worksheet>
</file>

<file path=xl/worksheets/sheet4.xml><?xml version="1.0" encoding="utf-8"?>
<worksheet xmlns="http://schemas.openxmlformats.org/spreadsheetml/2006/main" xmlns:r="http://schemas.openxmlformats.org/officeDocument/2006/relationships">
  <dimension ref="A1:H13"/>
  <sheetViews>
    <sheetView workbookViewId="0"/>
  </sheetViews>
  <sheetFormatPr baseColWidth="10" defaultColWidth="8.88671875" defaultRowHeight="14.4"/>
  <cols>
    <col min="1" max="1" width="5.21875" customWidth="1"/>
    <col min="2" max="2" width="10.21875" customWidth="1"/>
    <col min="3" max="3" width="6" customWidth="1"/>
    <col min="4" max="4" width="10.88671875" customWidth="1"/>
    <col min="6" max="6" width="10.109375" customWidth="1"/>
    <col min="7" max="7" width="10.21875" customWidth="1"/>
    <col min="8" max="8" width="6" customWidth="1"/>
  </cols>
  <sheetData>
    <row r="1" spans="1:8" ht="22.35" customHeight="1">
      <c r="A1" s="5" t="s">
        <v>303</v>
      </c>
      <c r="B1" s="3" t="s">
        <v>10</v>
      </c>
      <c r="C1" s="3" t="s">
        <v>9</v>
      </c>
      <c r="D1" s="3" t="s">
        <v>301</v>
      </c>
      <c r="F1" s="1" t="s">
        <v>8</v>
      </c>
      <c r="G1" s="3" t="s">
        <v>10</v>
      </c>
      <c r="H1" s="3" t="s">
        <v>9</v>
      </c>
    </row>
    <row r="2" spans="1:8">
      <c r="A2">
        <v>46023</v>
      </c>
      <c r="B2">
        <f>SUMIFS(Dépenses!J:J,Dépenses!A:A,"&gt;="&amp;A2,Dépenses!A:A,"&lt;"&amp;EDATE(A2,1))</f>
        <v>10830.052749999999</v>
      </c>
      <c r="C2">
        <f>SUM(Budget!B2:B13)</f>
        <v>6450</v>
      </c>
      <c r="D2">
        <f t="shared" ref="D2:D13" si="0">C2-B2</f>
        <v>-4380.0527499999989</v>
      </c>
      <c r="F2" t="s">
        <v>36</v>
      </c>
      <c r="G2">
        <f>SUMIF(Dépenses!C:C,F2,Dépenses!J:J)</f>
        <v>9334.3042000000005</v>
      </c>
      <c r="H2">
        <f>SUMIF(Budget!A:A,F2,Budget!B:B)</f>
        <v>1200</v>
      </c>
    </row>
    <row r="3" spans="1:8">
      <c r="A3">
        <v>46054</v>
      </c>
      <c r="B3">
        <f>SUMIFS(Dépenses!J:J,Dépenses!A:A,"&gt;="&amp;A3,Dépenses!A:A,"&lt;"&amp;EDATE(A3,1))</f>
        <v>11496.808849999999</v>
      </c>
      <c r="C3">
        <f>SUM(Budget!B3:B14)</f>
        <v>5250</v>
      </c>
      <c r="D3">
        <f t="shared" si="0"/>
        <v>-6246.8088499999994</v>
      </c>
      <c r="F3" t="s">
        <v>73</v>
      </c>
      <c r="G3">
        <f>SUMIF(Dépenses!C:C,F3,Dépenses!J:J)</f>
        <v>10572.113000000001</v>
      </c>
      <c r="H3">
        <f>SUMIF(Budget!A:A,F3,Budget!B:B)</f>
        <v>400</v>
      </c>
    </row>
    <row r="4" spans="1:8">
      <c r="A4">
        <v>46082</v>
      </c>
      <c r="B4">
        <f>SUMIFS(Dépenses!J:J,Dépenses!A:A,"&gt;="&amp;A4,Dépenses!A:A,"&lt;"&amp;EDATE(A4,1))</f>
        <v>9693.7363999999998</v>
      </c>
      <c r="C4">
        <f>SUM(Budget!B4:B15)</f>
        <v>4850</v>
      </c>
      <c r="D4">
        <f t="shared" si="0"/>
        <v>-4843.7363999999998</v>
      </c>
      <c r="F4" t="s">
        <v>55</v>
      </c>
      <c r="G4">
        <f>SUMIF(Dépenses!C:C,F4,Dépenses!J:J)</f>
        <v>7567.5013999999992</v>
      </c>
      <c r="H4">
        <f>SUMIF(Budget!A:A,F4,Budget!B:B)</f>
        <v>250</v>
      </c>
    </row>
    <row r="5" spans="1:8">
      <c r="A5">
        <v>46113</v>
      </c>
      <c r="B5">
        <f>SUMIFS(Dépenses!J:J,Dépenses!A:A,"&gt;="&amp;A5,Dépenses!A:A,"&lt;"&amp;EDATE(A5,1))</f>
        <v>6340.1885000000002</v>
      </c>
      <c r="C5">
        <f>SUM(Budget!B5:B16)</f>
        <v>4600</v>
      </c>
      <c r="D5">
        <f t="shared" si="0"/>
        <v>-1740.1885000000002</v>
      </c>
      <c r="F5" t="s">
        <v>42</v>
      </c>
      <c r="G5">
        <f>SUMIF(Dépenses!C:C,F5,Dépenses!J:J)</f>
        <v>8518.9195999999993</v>
      </c>
      <c r="H5">
        <f>SUMIF(Budget!A:A,F5,Budget!B:B)</f>
        <v>650</v>
      </c>
    </row>
    <row r="6" spans="1:8">
      <c r="A6">
        <v>46143</v>
      </c>
      <c r="B6">
        <f>SUMIFS(Dépenses!J:J,Dépenses!A:A,"&gt;="&amp;A6,Dépenses!A:A,"&lt;"&amp;EDATE(A6,1))</f>
        <v>7112.5995000000003</v>
      </c>
      <c r="C6">
        <f>SUM(Budget!B6:B17)</f>
        <v>3950</v>
      </c>
      <c r="D6">
        <f t="shared" si="0"/>
        <v>-3162.5995000000003</v>
      </c>
      <c r="F6" t="s">
        <v>23</v>
      </c>
      <c r="G6">
        <f>SUMIF(Dépenses!C:C,F6,Dépenses!J:J)</f>
        <v>9149.162049999999</v>
      </c>
      <c r="H6">
        <f>SUMIF(Budget!A:A,F6,Budget!B:B)</f>
        <v>150</v>
      </c>
    </row>
    <row r="7" spans="1:8">
      <c r="A7">
        <v>46174</v>
      </c>
      <c r="B7">
        <f>SUMIFS(Dépenses!J:J,Dépenses!A:A,"&gt;="&amp;A7,Dépenses!A:A,"&lt;"&amp;EDATE(A7,1))</f>
        <v>8175.4489499999981</v>
      </c>
      <c r="C7">
        <f>SUM(Budget!B7:B18)</f>
        <v>3800</v>
      </c>
      <c r="D7">
        <f t="shared" si="0"/>
        <v>-4375.4489499999981</v>
      </c>
      <c r="F7" t="s">
        <v>84</v>
      </c>
      <c r="G7">
        <f>SUMIF(Dépenses!C:C,F7,Dépenses!J:J)</f>
        <v>4643.4594500000003</v>
      </c>
      <c r="H7">
        <f>SUMIF(Budget!A:A,F7,Budget!B:B)</f>
        <v>900</v>
      </c>
    </row>
    <row r="8" spans="1:8">
      <c r="A8">
        <v>46204</v>
      </c>
      <c r="B8">
        <f>SUMIFS(Dépenses!J:J,Dépenses!A:A,"&gt;="&amp;A8,Dépenses!A:A,"&lt;"&amp;EDATE(A8,1))</f>
        <v>14085.297349999999</v>
      </c>
      <c r="C8">
        <f>SUM(Budget!B8:B19)</f>
        <v>2900</v>
      </c>
      <c r="D8">
        <f t="shared" si="0"/>
        <v>-11185.297349999999</v>
      </c>
      <c r="F8" t="s">
        <v>116</v>
      </c>
      <c r="G8">
        <f>SUMIF(Dépenses!C:C,F8,Dépenses!J:J)</f>
        <v>7775.6125999999986</v>
      </c>
      <c r="H8">
        <f>SUMIF(Budget!A:A,F8,Budget!B:B)</f>
        <v>250</v>
      </c>
    </row>
    <row r="9" spans="1:8">
      <c r="A9">
        <v>46235</v>
      </c>
      <c r="B9">
        <f>SUMIFS(Dépenses!J:J,Dépenses!A:A,"&gt;="&amp;A9,Dépenses!A:A,"&lt;"&amp;EDATE(A9,1))</f>
        <v>7507.3458000000001</v>
      </c>
      <c r="C9">
        <f>SUM(Budget!B9:B20)</f>
        <v>2650</v>
      </c>
      <c r="D9">
        <f t="shared" si="0"/>
        <v>-4857.3458000000001</v>
      </c>
      <c r="F9" t="s">
        <v>30</v>
      </c>
      <c r="G9">
        <f>SUMIF(Dépenses!C:C,F9,Dépenses!J:J)</f>
        <v>10899.157499999998</v>
      </c>
      <c r="H9">
        <f>SUMIF(Budget!A:A,F9,Budget!B:B)</f>
        <v>900</v>
      </c>
    </row>
    <row r="10" spans="1:8">
      <c r="A10">
        <v>46266</v>
      </c>
      <c r="B10">
        <f>SUMIFS(Dépenses!J:J,Dépenses!A:A,"&gt;="&amp;A10,Dépenses!A:A,"&lt;"&amp;EDATE(A10,1))</f>
        <v>6746.6315999999997</v>
      </c>
      <c r="C10">
        <f>SUM(Budget!B10:B21)</f>
        <v>1750</v>
      </c>
      <c r="D10">
        <f t="shared" si="0"/>
        <v>-4996.6315999999997</v>
      </c>
      <c r="F10" t="s">
        <v>59</v>
      </c>
      <c r="G10">
        <f>SUMIF(Dépenses!C:C,F10,Dépenses!J:J)</f>
        <v>13478.579650000005</v>
      </c>
      <c r="H10">
        <f>SUMIF(Budget!A:A,F10,Budget!B:B)</f>
        <v>1200</v>
      </c>
    </row>
    <row r="11" spans="1:8">
      <c r="A11">
        <v>46296</v>
      </c>
      <c r="B11">
        <f>SUMIFS(Dépenses!J:J,Dépenses!A:A,"&gt;="&amp;A11,Dépenses!A:A,"&lt;"&amp;EDATE(A11,1))</f>
        <v>6708.2411500000007</v>
      </c>
      <c r="C11">
        <f>SUM(Budget!B11:B22)</f>
        <v>550</v>
      </c>
      <c r="D11">
        <f t="shared" si="0"/>
        <v>-6158.2411500000007</v>
      </c>
      <c r="F11" t="s">
        <v>112</v>
      </c>
      <c r="G11">
        <f>SUMIF(Dépenses!C:C,F11,Dépenses!J:J)</f>
        <v>7318.5315499999997</v>
      </c>
      <c r="H11">
        <f>SUMIF(Budget!A:A,F11,Budget!B:B)</f>
        <v>150</v>
      </c>
    </row>
    <row r="12" spans="1:8">
      <c r="A12">
        <v>46327</v>
      </c>
      <c r="B12">
        <f>SUMIFS(Dépenses!J:J,Dépenses!A:A,"&gt;="&amp;A12,Dépenses!A:A,"&lt;"&amp;EDATE(A12,1))</f>
        <v>6762.2279499999995</v>
      </c>
      <c r="C12">
        <f>SUM(Budget!B12:B23)</f>
        <v>400</v>
      </c>
      <c r="D12">
        <f t="shared" si="0"/>
        <v>-6362.2279499999995</v>
      </c>
      <c r="F12" t="s">
        <v>48</v>
      </c>
      <c r="G12">
        <f>SUMIF(Dépenses!C:C,F12,Dépenses!J:J)</f>
        <v>7729.8499499999998</v>
      </c>
      <c r="H12">
        <f>SUMIF(Budget!A:A,F12,Budget!B:B)</f>
        <v>250</v>
      </c>
    </row>
    <row r="13" spans="1:8">
      <c r="A13">
        <v>46357</v>
      </c>
      <c r="B13">
        <f>SUMIFS(Dépenses!J:J,Dépenses!A:A,"&gt;="&amp;A13,Dépenses!A:A,"&lt;"&amp;EDATE(A13,1))</f>
        <v>10084.317600000002</v>
      </c>
      <c r="C13">
        <f>SUM(Budget!B13:B24)</f>
        <v>150</v>
      </c>
      <c r="D13">
        <f t="shared" si="0"/>
        <v>-9934.3176000000021</v>
      </c>
      <c r="F13" t="s">
        <v>79</v>
      </c>
      <c r="G13">
        <f>SUMIF(Dépenses!C:C,F13,Dépenses!J:J)</f>
        <v>8555.7054499999995</v>
      </c>
      <c r="H13">
        <f>SUMIF(Budget!A:A,F13,Budget!B:B)</f>
        <v>150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E13"/>
  <sheetViews>
    <sheetView workbookViewId="0"/>
  </sheetViews>
  <sheetFormatPr baseColWidth="10" defaultColWidth="8.88671875" defaultRowHeight="14.4"/>
  <cols>
    <col min="1" max="1" width="10.109375" customWidth="1"/>
    <col min="2" max="2" width="12.44140625" customWidth="1"/>
    <col min="3" max="3" width="16.6640625" customWidth="1"/>
    <col min="4" max="4" width="20.5546875" customWidth="1"/>
    <col min="5" max="5" width="8.109375" customWidth="1"/>
  </cols>
  <sheetData>
    <row r="1" spans="1:5" ht="22.35" customHeight="1">
      <c r="A1" s="1" t="s">
        <v>6</v>
      </c>
      <c r="B1" s="1" t="s">
        <v>304</v>
      </c>
      <c r="C1" s="1" t="s">
        <v>305</v>
      </c>
      <c r="D1" s="1" t="s">
        <v>306</v>
      </c>
      <c r="E1" s="1" t="s">
        <v>307</v>
      </c>
    </row>
    <row r="2" spans="1:5">
      <c r="A2" t="s">
        <v>36</v>
      </c>
      <c r="B2" t="s">
        <v>37</v>
      </c>
      <c r="C2" t="s">
        <v>52</v>
      </c>
      <c r="D2" t="s">
        <v>28</v>
      </c>
      <c r="E2">
        <v>0</v>
      </c>
    </row>
    <row r="3" spans="1:5">
      <c r="A3" t="s">
        <v>73</v>
      </c>
      <c r="B3" t="s">
        <v>74</v>
      </c>
      <c r="C3" t="s">
        <v>82</v>
      </c>
      <c r="D3" t="s">
        <v>69</v>
      </c>
      <c r="E3">
        <v>5.5</v>
      </c>
    </row>
    <row r="4" spans="1:5">
      <c r="A4" t="s">
        <v>55</v>
      </c>
      <c r="B4" t="s">
        <v>56</v>
      </c>
      <c r="C4" t="s">
        <v>40</v>
      </c>
      <c r="D4" t="s">
        <v>46</v>
      </c>
      <c r="E4">
        <v>10</v>
      </c>
    </row>
    <row r="5" spans="1:5">
      <c r="A5" t="s">
        <v>42</v>
      </c>
      <c r="B5" t="s">
        <v>43</v>
      </c>
      <c r="C5" t="s">
        <v>27</v>
      </c>
      <c r="E5">
        <v>20</v>
      </c>
    </row>
    <row r="6" spans="1:5">
      <c r="A6" t="s">
        <v>23</v>
      </c>
      <c r="B6" t="s">
        <v>24</v>
      </c>
      <c r="C6" t="s">
        <v>34</v>
      </c>
    </row>
    <row r="7" spans="1:5">
      <c r="A7" t="s">
        <v>84</v>
      </c>
      <c r="B7" t="s">
        <v>85</v>
      </c>
      <c r="C7" t="s">
        <v>90</v>
      </c>
    </row>
    <row r="8" spans="1:5">
      <c r="A8" t="s">
        <v>116</v>
      </c>
      <c r="B8" t="s">
        <v>117</v>
      </c>
    </row>
    <row r="9" spans="1:5">
      <c r="A9" t="s">
        <v>30</v>
      </c>
      <c r="B9" t="s">
        <v>31</v>
      </c>
    </row>
    <row r="10" spans="1:5">
      <c r="A10" t="s">
        <v>59</v>
      </c>
      <c r="B10" t="s">
        <v>60</v>
      </c>
    </row>
    <row r="11" spans="1:5">
      <c r="A11" t="s">
        <v>112</v>
      </c>
      <c r="B11" t="s">
        <v>113</v>
      </c>
    </row>
    <row r="12" spans="1:5">
      <c r="A12" t="s">
        <v>48</v>
      </c>
      <c r="B12" t="s">
        <v>49</v>
      </c>
    </row>
    <row r="13" spans="1:5">
      <c r="A13" t="s">
        <v>79</v>
      </c>
      <c r="B13" t="s">
        <v>80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H8"/>
  <sheetViews>
    <sheetView workbookViewId="0"/>
  </sheetViews>
  <sheetFormatPr baseColWidth="10" defaultColWidth="8.88671875" defaultRowHeight="14.4"/>
  <cols>
    <col min="1" max="1" width="95" customWidth="1"/>
  </cols>
  <sheetData>
    <row r="1" spans="1:8" ht="22.35" customHeight="1">
      <c r="A1" s="14" t="s">
        <v>308</v>
      </c>
      <c r="B1" s="8"/>
      <c r="C1" s="8"/>
      <c r="D1" s="8"/>
      <c r="E1" s="8"/>
      <c r="F1" s="8"/>
      <c r="G1" s="8"/>
      <c r="H1" s="8"/>
    </row>
    <row r="3" spans="1:8">
      <c r="A3" s="6" t="s">
        <v>309</v>
      </c>
    </row>
    <row r="4" spans="1:8">
      <c r="A4" s="6" t="s">
        <v>310</v>
      </c>
    </row>
    <row r="5" spans="1:8">
      <c r="A5" s="6" t="s">
        <v>311</v>
      </c>
    </row>
    <row r="6" spans="1:8">
      <c r="A6" s="6" t="s">
        <v>312</v>
      </c>
    </row>
    <row r="7" spans="1:8">
      <c r="A7" s="6" t="s">
        <v>313</v>
      </c>
    </row>
    <row r="8" spans="1:8">
      <c r="A8" s="6" t="s">
        <v>314</v>
      </c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Tableau de Bord</vt:lpstr>
      <vt:lpstr>Dépenses</vt:lpstr>
      <vt:lpstr>Budget</vt:lpstr>
      <vt:lpstr>Statistiques</vt:lpstr>
      <vt:lpstr>Paramètres</vt:lpstr>
      <vt:lpstr>Guide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cnoriegar</cp:lastModifiedBy>
  <dcterms:modified xsi:type="dcterms:W3CDTF">2026-06-26T10:23:29Z</dcterms:modified>
</cp:coreProperties>
</file>