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drawings/charts/chart1.xml" ContentType="application/vnd.openxmlformats-officedocument.drawingml.chart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charts/chart2.xml" ContentType="application/vnd.openxmlformats-officedocument.drawingml.chart+xml"/>
  <Override PartName="/xl/drawings/charts/chart3.xml" ContentType="application/vnd.openxmlformats-officedocument.drawingml.char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9f85f5bb774ef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ableau de Bord" sheetId="1" r:id="R92287159444845fd"/>
    <x:sheet xmlns:r="http://schemas.openxmlformats.org/officeDocument/2006/relationships" name="Clients" sheetId="2" r:id="R6949d16893a04ab0"/>
    <x:sheet xmlns:r="http://schemas.openxmlformats.org/officeDocument/2006/relationships" name="Produits" sheetId="3" r:id="Rbcb4a52dad3b46cc"/>
    <x:sheet xmlns:r="http://schemas.openxmlformats.org/officeDocument/2006/relationships" name="Ventes" sheetId="4" r:id="R9905f84fb4f54996"/>
    <x:sheet xmlns:r="http://schemas.openxmlformats.org/officeDocument/2006/relationships" name="Statistiques" sheetId="5" r:id="Rbfb37b0ae91b405d"/>
    <x:sheet xmlns:r="http://schemas.openxmlformats.org/officeDocument/2006/relationships" name="Paramètres" sheetId="6" r:id="R426e144c97a24ef0"/>
    <x:sheet xmlns:r="http://schemas.openxmlformats.org/officeDocument/2006/relationships" name="Guide" sheetId="7" r:id="Rd3ea7efcf218423a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5">
    <x:numFmt numFmtId="200" formatCode="dd/mm/yyyy"/>
    <x:numFmt numFmtId="201" formatCode="#,##0.00 €"/>
    <x:numFmt numFmtId="202" formatCode="0%"/>
    <x:numFmt numFmtId="203" formatCode="mmm yyyy"/>
    <x:numFmt numFmtId="204" formatCode="0"/>
  </x:numFmts>
  <x:fonts count="5">
    <x:font>
      <x:sz val="11"/>
      <x:name val="Carlito"/>
    </x:font>
    <x:font>
      <x:b/>
      <x:sz val="11"/>
      <x:color rgb="FFFFFFFF"/>
      <x:name val="Carlito"/>
    </x:font>
    <x:font>
      <x:b/>
      <x:sz val="18"/>
      <x:color rgb="FFFFFFFF"/>
      <x:name val="Carlito"/>
    </x:font>
    <x:font>
      <x:b/>
      <x:sz val="10"/>
      <x:color rgb="FFFFFFFF"/>
      <x:name val="Carlito"/>
    </x:font>
    <x:font>
      <x:b/>
      <x:sz val="14"/>
      <x:color rgb="FF0F172A"/>
      <x:name val="Carlito"/>
    </x:font>
  </x:fonts>
  <x:fills count="5">
    <x:fill>
      <x:patternFill patternType="none"/>
    </x:fill>
    <x:fill>
      <x:patternFill patternType="gray125"/>
    </x:fill>
    <x:fill>
      <x:patternFill patternType="solid">
        <x:fgColor rgb="FF0F4C5C"/>
      </x:patternFill>
    </x:fill>
    <x:fill>
      <x:patternFill patternType="solid">
        <x:fgColor rgb="FFEAF4F4"/>
      </x:patternFill>
    </x:fill>
    <x:fill>
      <x:patternFill patternType="solid">
        <x:fgColor rgb="FF2E8B57"/>
      </x:patternFill>
    </x:fill>
  </x:fills>
  <x:borders count="2">
    <x:border/>
    <x:border/>
  </x:borders>
  <x:cellStyleXfs count="1">
    <x:xf numFmtId="0" fontId="0" fillId="0" borderId="0"/>
  </x:cellStyleXfs>
  <x:cellXfs count="55">
    <x:xf numFmtId="0" fontId="0" fillId="0" borderId="0" xfId="0"/>
    <x:xf numFmtId="0" fontId="0" fillId="0" borderId="1" xfId="0" applyNumberFormat="1" applyFont="1" applyFill="1" applyBorder="1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horizontal="center"/>
    </x:xf>
    <x:xf numFmtId="0" fontId="1" fillId="2" borderId="0" xfId="0" applyNumberFormat="1" applyFont="1" applyFill="1" applyBorder="1" applyAlignment="1">
      <x:alignment horizontal="center" vertical="center"/>
    </x:xf>
    <x:xf numFmtId="0" fontId="0" fillId="2" borderId="1" xfId="0" applyNumberFormat="1" applyFont="1" applyFill="1" applyBorder="1"/>
    <x:xf numFmtId="0" fontId="1" fillId="2" borderId="1" xfId="0" applyNumberFormat="1" applyFont="1" applyFill="1" applyBorder="1"/>
    <x:xf numFmtId="0" fontId="1" fillId="2" borderId="1" xfId="0" applyNumberFormat="1" applyFont="1" applyFill="1" applyBorder="1" applyAlignment="1">
      <x:alignment horizontal="center"/>
    </x:xf>
    <x:xf numFmtId="0" fontId="1" fillId="2" borderId="1" xfId="0" applyNumberFormat="1" applyFont="1" applyFill="1" applyBorder="1" applyAlignment="1">
      <x:alignment horizontal="center" vertical="center"/>
    </x:xf>
    <x:xf numFmtId="200" fontId="1" fillId="2" borderId="0" xfId="0" applyNumberFormat="1" applyFont="1" applyFill="1" applyBorder="1" applyAlignment="1">
      <x:alignment horizontal="center" vertical="center"/>
    </x:xf>
    <x:xf numFmtId="200" fontId="1" fillId="2" borderId="1" xfId="0" applyNumberFormat="1" applyFont="1" applyFill="1" applyBorder="1" applyAlignment="1">
      <x:alignment horizontal="center" vertical="center"/>
    </x:xf>
    <x:xf numFmtId="201" fontId="1" fillId="2" borderId="0" xfId="0" applyNumberFormat="1" applyFont="1" applyFill="1" applyBorder="1" applyAlignment="1">
      <x:alignment horizontal="center" vertical="center"/>
    </x:xf>
    <x:xf numFmtId="201" fontId="1" fillId="2" borderId="1" xfId="0" applyNumberFormat="1" applyFont="1" applyFill="1" applyBorder="1" applyAlignment="1">
      <x:alignment horizontal="center" vertical="center"/>
    </x:xf>
    <x:xf numFmtId="202" fontId="1" fillId="2" borderId="0" xfId="0" applyNumberFormat="1" applyFont="1" applyFill="1" applyBorder="1" applyAlignment="1">
      <x:alignment horizontal="center" vertical="center"/>
    </x:xf>
    <x:xf numFmtId="202" fontId="1" fillId="2" borderId="1" xfId="0" applyNumberFormat="1" applyFont="1" applyFill="1" applyBorder="1" applyAlignment="1">
      <x:alignment horizontal="center" vertical="center"/>
    </x:xf>
    <x:xf numFmtId="203" fontId="1" fillId="2" borderId="0" xfId="0" applyNumberFormat="1" applyFont="1" applyFill="1" applyBorder="1" applyAlignment="1">
      <x:alignment horizontal="center" vertical="center"/>
    </x:xf>
    <x:xf numFmtId="203" fontId="1" fillId="2" borderId="1" xfId="0" applyNumberFormat="1" applyFont="1" applyFill="1" applyBorder="1" applyAlignment="1">
      <x:alignment horizontal="center" vertical="center"/>
    </x:xf>
    <x:xf numFmtId="0" fontId="2" fillId="2" borderId="0" xfId="0" applyNumberFormat="1" applyFont="1" applyFill="1" applyBorder="1"/>
    <x:xf numFmtId="0" fontId="2" fillId="2" borderId="0" xfId="0" applyNumberFormat="1" applyFont="1" applyFill="1" applyBorder="1" applyAlignment="1">
      <x:alignment horizontal="center"/>
    </x:xf>
    <x:xf numFmtId="0" fontId="2" fillId="2" borderId="0" xfId="0" applyNumberFormat="1" applyFont="1" applyFill="1" applyBorder="1" applyAlignment="1">
      <x:alignment horizontal="center" vertical="center"/>
    </x:xf>
    <x:xf numFmtId="0" fontId="2" fillId="2" borderId="1" xfId="0" applyNumberFormat="1" applyFont="1" applyFill="1" applyBorder="1"/>
    <x:xf numFmtId="0" fontId="2" fillId="2" borderId="1" xfId="0" applyNumberFormat="1" applyFont="1" applyFill="1" applyBorder="1" applyAlignment="1">
      <x:alignment horizontal="center"/>
    </x:xf>
    <x:xf numFmtId="0" fontId="2" fillId="2" borderId="1" xfId="0" applyNumberFormat="1" applyFont="1" applyFill="1" applyBorder="1" applyAlignment="1">
      <x:alignment horizontal="center" vertical="center"/>
    </x:xf>
    <x:xf numFmtId="0" fontId="3" fillId="2" borderId="0" xfId="0" applyNumberFormat="1" applyFont="1" applyFill="1" applyBorder="1"/>
    <x:xf numFmtId="0" fontId="3" fillId="2" borderId="0" xfId="0" applyNumberFormat="1" applyFont="1" applyFill="1" applyBorder="1" applyAlignment="1">
      <x:alignment horizontal="center"/>
    </x:xf>
    <x:xf numFmtId="0" fontId="3" fillId="2" borderId="0" xfId="0" applyNumberFormat="1" applyFont="1" applyFill="1" applyBorder="1" applyAlignment="1">
      <x:alignment horizontal="center" vertical="center"/>
    </x:xf>
    <x:xf numFmtId="0" fontId="3" fillId="2" borderId="1" xfId="0" applyNumberFormat="1" applyFont="1" applyFill="1" applyBorder="1"/>
    <x:xf numFmtId="0" fontId="3" fillId="2" borderId="1" xfId="0" applyNumberFormat="1" applyFont="1" applyFill="1" applyBorder="1" applyAlignment="1">
      <x:alignment horizontal="center"/>
    </x:xf>
    <x:xf numFmtId="0" fontId="3" fillId="2" borderId="1" xfId="0" applyNumberFormat="1" applyFont="1" applyFill="1" applyBorder="1" applyAlignment="1">
      <x:alignment horizontal="center" vertical="center"/>
    </x:xf>
    <x:xf numFmtId="0" fontId="0" fillId="3" borderId="0" xfId="0" applyNumberFormat="1" applyFont="1" applyFill="1" applyBorder="1"/>
    <x:xf numFmtId="0" fontId="4" fillId="3" borderId="0" xfId="0" applyNumberFormat="1" applyFont="1" applyFill="1" applyBorder="1"/>
    <x:xf numFmtId="0" fontId="4" fillId="3" borderId="0" xfId="0" applyNumberFormat="1" applyFont="1" applyFill="1" applyBorder="1" applyAlignment="1">
      <x:alignment horizontal="center"/>
    </x:xf>
    <x:xf numFmtId="0" fontId="4" fillId="3" borderId="0" xfId="0" applyNumberFormat="1" applyFont="1" applyFill="1" applyBorder="1" applyAlignment="1">
      <x:alignment horizontal="center" vertical="center"/>
    </x:xf>
    <x:xf numFmtId="0" fontId="0" fillId="3" borderId="1" xfId="0" applyNumberFormat="1" applyFont="1" applyFill="1" applyBorder="1"/>
    <x:xf numFmtId="0" fontId="4" fillId="3" borderId="1" xfId="0" applyNumberFormat="1" applyFont="1" applyFill="1" applyBorder="1"/>
    <x:xf numFmtId="0" fontId="4" fillId="3" borderId="1" xfId="0" applyNumberFormat="1" applyFont="1" applyFill="1" applyBorder="1" applyAlignment="1">
      <x:alignment horizontal="center"/>
    </x:xf>
    <x:xf numFmtId="0" fontId="4" fillId="3" borderId="1" xfId="0" applyNumberFormat="1" applyFont="1" applyFill="1" applyBorder="1" applyAlignment="1">
      <x:alignment horizontal="center" vertical="center"/>
    </x:xf>
    <x:xf numFmtId="201" fontId="4" fillId="3" borderId="0" xfId="0" applyNumberFormat="1" applyFont="1" applyFill="1" applyBorder="1" applyAlignment="1">
      <x:alignment horizontal="center" vertical="center"/>
    </x:xf>
    <x:xf numFmtId="201" fontId="4" fillId="3" borderId="1" xfId="0" applyNumberFormat="1" applyFont="1" applyFill="1" applyBorder="1" applyAlignment="1">
      <x:alignment horizontal="center" vertical="center"/>
    </x:xf>
    <x:xf numFmtId="204" fontId="4" fillId="3" borderId="0" xfId="0" applyNumberFormat="1" applyFont="1" applyFill="1" applyBorder="1" applyAlignment="1">
      <x:alignment horizontal="center" vertical="center"/>
    </x:xf>
    <x:xf numFmtId="204" fontId="4" fillId="3" borderId="1" xfId="0" applyNumberFormat="1" applyFont="1" applyFill="1" applyBorder="1" applyAlignment="1">
      <x:alignment horizontal="center" vertical="center"/>
    </x:xf>
    <x:xf numFmtId="0" fontId="0" fillId="4" borderId="0" xfId="0" applyNumberFormat="1" applyFont="1" applyFill="1" applyBorder="1"/>
    <x:xf numFmtId="0" fontId="1" fillId="4" borderId="0" xfId="0" applyNumberFormat="1" applyFont="1" applyFill="1" applyBorder="1"/>
    <x:xf numFmtId="0" fontId="1" fillId="4" borderId="0" xfId="0" applyNumberFormat="1" applyFont="1" applyFill="1" applyBorder="1" applyAlignment="1">
      <x:alignment horizontal="center"/>
    </x:xf>
    <x:xf numFmtId="0" fontId="1" fillId="4" borderId="0" xfId="0" applyNumberFormat="1" applyFont="1" applyFill="1" applyBorder="1" applyAlignment="1">
      <x:alignment horizontal="center" vertical="center"/>
    </x:xf>
    <x:xf numFmtId="0" fontId="0" fillId="4" borderId="1" xfId="0" applyNumberFormat="1" applyFont="1" applyFill="1" applyBorder="1"/>
    <x:xf numFmtId="0" fontId="1" fillId="4" borderId="1" xfId="0" applyNumberFormat="1" applyFont="1" applyFill="1" applyBorder="1"/>
    <x:xf numFmtId="0" fontId="1" fillId="4" borderId="1" xfId="0" applyNumberFormat="1" applyFont="1" applyFill="1" applyBorder="1" applyAlignment="1">
      <x:alignment horizontal="center"/>
    </x:xf>
    <x:xf numFmtId="0" fontId="1" fillId="4" borderId="1" xfId="0" applyNumberFormat="1" applyFont="1" applyFill="1" applyBorder="1" applyAlignment="1">
      <x:alignment horizontal="center" vertical="center"/>
    </x:xf>
    <x:xf numFmtId="203" fontId="2" fillId="2" borderId="0" xfId="0" applyNumberFormat="1" applyFont="1" applyFill="1" applyBorder="1" applyAlignment="1">
      <x:alignment horizontal="center" vertical="center"/>
    </x:xf>
    <x:xf numFmtId="203" fontId="2" fillId="2" borderId="1" xfId="0" applyNumberFormat="1" applyFont="1" applyFill="1" applyBorder="1" applyAlignment="1">
      <x:alignment horizontal="center" vertical="center"/>
    </x:xf>
    <x:xf numFmtId="201" fontId="0" fillId="0" borderId="0" xfId="0" applyNumberFormat="1" applyFont="1" applyFill="1" applyBorder="1"/>
    <x:xf numFmtId="201" fontId="0" fillId="0" borderId="1" xfId="0" applyNumberFormat="1" applyFont="1" applyFill="1" applyBorder="1"/>
    <x:xf numFmtId="0" fontId="0" fillId="0" borderId="0" xfId="0" applyNumberFormat="1" applyFont="1" applyFill="1" applyBorder="1" applyAlignment="1">
      <x:alignment wrapText="1"/>
    </x:xf>
  </x:cellXfs>
  <x:cellStyles count="1">
    <x:cellStyle name="Normal" xfId="0"/>
  </x:cellStyles>
  <x:dxfs count="5">
    <x:dxf>
      <x:font>
        <x:b/>
        <x:color rgb="FF2E8B57"/>
      </x:font>
      <x:fill>
        <x:patternFill patternType="solid">
          <x:bgColor rgb="FFDCFCE7"/>
        </x:patternFill>
      </x:fill>
    </x:dxf>
    <x:dxf>
      <x:font>
        <x:b/>
        <x:color rgb="FFDC2626"/>
      </x:font>
      <x:fill>
        <x:patternFill patternType="solid">
          <x:bgColor rgb="FFFEE2E2"/>
        </x:patternFill>
      </x:fill>
    </x:dxf>
    <x:dxf>
      <x:font>
        <x:b/>
        <x:color rgb="FFDC2626"/>
      </x:font>
      <x:fill>
        <x:patternFill patternType="solid">
          <x:bgColor rgb="FFFEE2E2"/>
        </x:patternFill>
      </x:fill>
    </x:dxf>
    <x:dxf>
      <x:fill>
        <x:patternFill patternType="solid">
          <x:bgColor rgb="FFFEF3C7"/>
        </x:patternFill>
      </x:fill>
    </x:dxf>
    <x:dxf>
      <x:font>
        <x:b/>
        <x:color rgb="FFDC2626"/>
      </x:font>
      <x:fill>
        <x:patternFill patternType="solid">
          <x:bgColor rgb="FFFEE2E2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d98946baee3411d" /><Relationship Type="http://schemas.openxmlformats.org/officeDocument/2006/relationships/theme" Target="/xl/theme/theme1.xml" Id="R1c6cef04d9bb49cd" /><Relationship Type="http://schemas.openxmlformats.org/officeDocument/2006/relationships/sharedStrings" Target="/xl/sharedStrings.xml" Id="R7501d51291964b1f" /><Relationship Type="http://schemas.openxmlformats.org/officeDocument/2006/relationships/worksheet" Target="/xl/worksheets/sheet1.xml" Id="R92287159444845fd" /><Relationship Type="http://schemas.openxmlformats.org/officeDocument/2006/relationships/worksheet" Target="/xl/worksheets/sheet2.xml" Id="R6949d16893a04ab0" /><Relationship Type="http://schemas.openxmlformats.org/officeDocument/2006/relationships/worksheet" Target="/xl/worksheets/sheet3.xml" Id="Rbcb4a52dad3b46cc" /><Relationship Type="http://schemas.openxmlformats.org/officeDocument/2006/relationships/worksheet" Target="/xl/worksheets/sheet4.xml" Id="R9905f84fb4f54996" /><Relationship Type="http://schemas.openxmlformats.org/officeDocument/2006/relationships/worksheet" Target="/xl/worksheets/sheet5.xml" Id="Rbfb37b0ae91b405d" /><Relationship Type="http://schemas.openxmlformats.org/officeDocument/2006/relationships/worksheet" Target="/xl/worksheets/sheet6.xml" Id="R426e144c97a24ef0" /><Relationship Type="http://schemas.openxmlformats.org/officeDocument/2006/relationships/worksheet" Target="/xl/worksheets/sheet7.xml" Id="Rd3ea7efcf218423a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chart" Target="/xl/drawings/charts/chart1.xml" Id="R90486b4a0b6d4501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chart" Target="/xl/drawings/charts/chart2.xml" Id="Rc116aa4336ea4970" /><Relationship Type="http://schemas.openxmlformats.org/officeDocument/2006/relationships/chart" Target="/xl/drawings/charts/chart3.xml" Id="R4f887c09ae5d4a88" /></Relationships>
</file>

<file path=xl/drawings/charts/chart1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/>
              <a:t>Chiffre d'affaires et ventes par mois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CA</c:v>
          </c:tx>
          <c:cat>
            <c:strRef>
              <c:f>'Tableau de Bord'!$A$14:$A$25</c:f>
              <c:strCache>
                <c:ptCount val="0"/>
              </c:strCache>
            </c:strRef>
          </c:cat>
          <c:val>
            <c:numRef>
              <c:f>'Tableau de Bord'!$B$14:$B$25</c:f>
              <c:numCache>
                <c:formatCode>General</c:formatCode>
                <c:ptCount val="0"/>
              </c:numCache>
            </c:numRef>
          </c:val>
        </c:ser>
        <c:ser>
          <c:idx val="1"/>
          <c:order val="1"/>
          <c:tx>
            <c:v>Ventes</c:v>
          </c:tx>
          <c:cat>
            <c:strRef>
              <c:f>'Tableau de Bord'!$A$14:$A$25</c:f>
              <c:strCache>
                <c:ptCount val="0"/>
              </c:strCache>
            </c:strRef>
          </c:cat>
          <c:val>
            <c:numRef>
              <c:f>'Tableau de Bord'!$C$14:$C$25</c:f>
              <c:numCache>
                <c:formatCode>General</c:formatCode>
                <c:ptCount val="0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crossAx val="48672768"/>
        <c:crosses val="autoZero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crossAx val="48650112"/>
        <c:crosses val="autoZero"/>
        <c:crossBetween val="between"/>
      </c:valAx>
    </c:plotArea>
    <c:legend>
      <c:legendPos val="b"/>
      <c:overlay val="0"/>
    </c:legend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charts/chart2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/>
              <a:t>Évolution mensuelle des ventes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Chiffre d'affaires</c:v>
          </c:tx>
          <c:cat>
            <c:strRef>
              <c:f>'Statistiques'!$A$2:$A$13</c:f>
              <c:strCache>
                <c:ptCount val="0"/>
              </c:strCache>
            </c:strRef>
          </c:cat>
          <c:val>
            <c:numRef>
              <c:f>'Statistiques'!$B$2:$B$13</c:f>
              <c:numCache>
                <c:formatCode>General</c:formatCode>
                <c:ptCount val="0"/>
              </c:numCache>
            </c:numRef>
          </c:val>
        </c:ser>
        <c:ser>
          <c:idx val="1"/>
          <c:order val="1"/>
          <c:tx>
            <c:v>Nombre de ventes</c:v>
          </c:tx>
          <c:cat>
            <c:strRef>
              <c:f>'Statistiques'!$A$2:$A$13</c:f>
              <c:strCache>
                <c:ptCount val="0"/>
              </c:strCache>
            </c:strRef>
          </c:cat>
          <c:val>
            <c:numRef>
              <c:f>'Statistiques'!$C$2:$C$13</c:f>
              <c:numCache>
                <c:formatCode>General</c:formatCode>
                <c:ptCount val="0"/>
              </c:numCache>
            </c:numRef>
          </c:val>
        </c:ser>
        <c:ser>
          <c:idx val="2"/>
          <c:order val="2"/>
          <c:tx>
            <c:v>Ticket moyen</c:v>
          </c:tx>
          <c:cat>
            <c:strRef>
              <c:f>'Statistiques'!$A$2:$A$13</c:f>
              <c:strCache>
                <c:ptCount val="0"/>
              </c:strCache>
            </c:strRef>
          </c:cat>
          <c:val>
            <c:numRef>
              <c:f>'Statistiques'!$D$2:$D$13</c:f>
              <c:numCache>
                <c:formatCode>General</c:formatCode>
                <c:ptCount val="0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crossAx val="48672768"/>
        <c:crosses val="autoZero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crossAx val="48650112"/>
        <c:crosses val="autoZero"/>
        <c:crossBetween val="between"/>
      </c:valAx>
    </c:plotArea>
    <c:legend>
      <c:legendPos val="b"/>
      <c:overlay val="0"/>
    </c:legend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charts/chart3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/>
              <a:t>Ventes par catégorie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Chiffre d'affaires</c:v>
          </c:tx>
          <c:cat>
            <c:strRef>
              <c:f>'Statistiques'!$F$2:$F$9</c:f>
              <c:strCache>
                <c:ptCount val="0"/>
              </c:strCache>
            </c:strRef>
          </c:cat>
          <c:val>
            <c:numRef>
              <c:f>'Statistiques'!$G$2:$G$9</c:f>
              <c:numCache>
                <c:formatCode>General</c:formatCode>
                <c:ptCount val="0"/>
              </c:numCache>
            </c:numRef>
          </c:val>
        </c:ser>
        <c:ser>
          <c:idx val="1"/>
          <c:order val="1"/>
          <c:tx>
            <c:v>Produits</c:v>
          </c:tx>
          <c:cat>
            <c:strRef>
              <c:f>'Statistiques'!$F$2:$F$9</c:f>
              <c:strCache>
                <c:ptCount val="0"/>
              </c:strCache>
            </c:strRef>
          </c:cat>
          <c:val>
            <c:numRef>
              <c:f>'Statistiques'!$H$2:$H$9</c:f>
              <c:numCache>
                <c:formatCode>General</c:formatCode>
                <c:ptCount val="0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crossAx val="48672768"/>
        <c:crosses val="autoZero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crossAx val="48650112"/>
        <c:crosses val="autoZero"/>
        <c:crossBetween val="between"/>
      </c:valAx>
    </c:plotArea>
    <c:legend>
      <c:legendPos val="b"/>
      <c:overlay val="0"/>
    </c:legend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drawing1.xml><?xml version="1.0" encoding="utf-8"?>
<xdr:wsDr xmlns:xdr="http://schemas.openxmlformats.org/drawingml/2006/spreadsheetDrawing">
  <xdr:twoCellAnchor>
    <xdr:from>
      <xdr:col>4</xdr:col>
      <xdr:colOff>0</xdr:colOff>
      <xdr:row>12</xdr:row>
      <xdr:rowOff>0</xdr:rowOff>
    </xdr:from>
    <xdr:to>
      <xdr:col>12</xdr:col>
      <xdr:colOff>0</xdr:colOff>
      <xdr:row>30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90486b4a0b6d450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>
  <xdr:twoCellAnchor>
    <xdr:from>
      <xdr:col>9</xdr:col>
      <xdr:colOff>0</xdr:colOff>
      <xdr:row>1</xdr:row>
      <xdr:rowOff>0</xdr:rowOff>
    </xdr:from>
    <xdr:to>
      <xdr:col>17</xdr:col>
      <xdr:colOff>0</xdr:colOff>
      <xdr:row>18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c116aa4336ea4970"/>
        </a:graphicData>
      </a:graphic>
    </xdr:graphicFrame>
    <xdr:clientData/>
  </xdr:twoCellAnchor>
  <xdr:twoCellAnchor>
    <xdr:from>
      <xdr:col>9</xdr:col>
      <xdr:colOff>0</xdr:colOff>
      <xdr:row>19</xdr:row>
      <xdr:rowOff>0</xdr:rowOff>
    </xdr:from>
    <xdr:to>
      <xdr:col>17</xdr:col>
      <xdr:colOff>0</xdr:colOff>
      <xdr:row>36</xdr:row>
      <xdr:rowOff>0</xdr:rowOff>
    </xdr:to>
    <xdr:graphicFrame macro="">
      <xdr:nvGraphicFramePr>
        <xdr:cNvPr id="2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4f887c09ae5d4a88"/>
        </a:graphicData>
      </a:graphic>
    </xdr:graphicFrame>
    <xdr:clientData/>
  </xdr:twoCellAnchor>
</xdr:wsDr>
</file>

<file path=xl/tables/table1.xml><?xml version="1.0" encoding="utf-8"?>
<x:table xmlns:x="http://schemas.openxmlformats.org/spreadsheetml/2006/main" id="1" name="Table_Clients" displayName="Table_Clients" ref="A1:J121" headerRowCount="1">
  <x:tableColumns count="10">
    <x:tableColumn id="1" name="ID Client"/>
    <x:tableColumn id="2" name="Nom"/>
    <x:tableColumn id="3" name="Entreprise"/>
    <x:tableColumn id="4" name="Email"/>
    <x:tableColumn id="5" name="Téléphone"/>
    <x:tableColumn id="6" name="Ville"/>
    <x:tableColumn id="7" name="Pays"/>
    <x:tableColumn id="8" name="Statut"/>
    <x:tableColumn id="9" name="Date création"/>
    <x:tableColumn id="10" name="Notes"/>
  </x:tableColumns>
  <x:tableStyleInfo name="TableStyleMedium2" showRowStripes="1"/>
</x:table>
</file>

<file path=xl/tables/table2.xml><?xml version="1.0" encoding="utf-8"?>
<x:table xmlns:x="http://schemas.openxmlformats.org/spreadsheetml/2006/main" id="2" name="Table_Produits" displayName="Table_Produits" ref="A1:J81" headerRowCount="1">
  <x:tableColumns count="10">
    <x:tableColumn id="1" name="ID Produit"/>
    <x:tableColumn id="2" name="Produit"/>
    <x:tableColumn id="3" name="Catégorie"/>
    <x:tableColumn id="4" name="Prix HT"/>
    <x:tableColumn id="5" name="Coût HT"/>
    <x:tableColumn id="6" name="Marge €"/>
    <x:tableColumn id="7" name="Marge %"/>
    <x:tableColumn id="8" name="Stock"/>
    <x:tableColumn id="9" name="Statut"/>
    <x:tableColumn id="10" name="Notes"/>
  </x:tableColumns>
  <x:tableStyleInfo name="TableStyleMedium2" showRowStripes="1"/>
</x:table>
</file>

<file path=xl/tables/table3.xml><?xml version="1.0" encoding="utf-8"?>
<x:table xmlns:x="http://schemas.openxmlformats.org/spreadsheetml/2006/main" id="3" name="Table_Ventes" displayName="Table_Ventes" ref="A1:L351" headerRowCount="1">
  <x:tableColumns count="12">
    <x:tableColumn id="1" name="Date"/>
    <x:tableColumn id="2" name="N° Vente"/>
    <x:tableColumn id="3" name="ID Client"/>
    <x:tableColumn id="4" name="ID Produit"/>
    <x:tableColumn id="5" name="Quantité"/>
    <x:tableColumn id="6" name="Prix HT"/>
    <x:tableColumn id="7" name="Remise %"/>
    <x:tableColumn id="8" name="TVA %"/>
    <x:tableColumn id="9" name="Total TTC"/>
    <x:tableColumn id="10" name="Moyen de paiement"/>
    <x:tableColumn id="11" name="Statut"/>
    <x:tableColumn id="12" name="Notes"/>
  </x:tableColumns>
  <x:tableStyleInfo name="TableStyleMedium2" showRowStripes="1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92405ab0cb3c4a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6f5c5f70bb07433e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8a4f8f80ddc14c26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7278a52778064117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drawing" Target="/xl/drawings/drawing2.xml" Id="Rf50b696e68da44b2" /></Relationships>
</file>

<file path=xl/worksheets/sheet1.xml><?xml version="1.0" encoding="utf-8"?>
<x:worksheet xmlns:x="http://schemas.openxmlformats.org/spreadsheetml/2006/main">
  <x:sheetFormatPr defaultRowHeight="15"/>
  <x:cols>
    <x:col min="1" max="1" width="84.25" hidden="0" customWidth="1"/>
    <x:col min="2" max="2" width="10.25" hidden="0" customWidth="1"/>
    <x:col min="3" max="3" width="5.75" hidden="0" customWidth="1"/>
  </x:cols>
  <x:sheetData>
    <x:row r="1" ht="28" customHeight="1">
      <x:c r="A1" s="50" t="str">
        <x:v>Excel-Facile Premium • Base de Données Clients, Produits et Ventes</x:v>
      </x:c>
      <x:c r="B1" s="52"/>
    </x:row>
    <x:row r="3">
      <x:c r="A3" s="26" t="str">
        <x:v>Chiffre d'affaires</x:v>
      </x:c>
      <x:c r="D3" s="26" t="str">
        <x:v>Clients</x:v>
      </x:c>
      <x:c r="G3" s="26" t="str">
        <x:v>Produits</x:v>
      </x:c>
    </x:row>
    <x:row r="4">
      <x:c r="A4" s="38" t="n">
        <x:f>SUMIFS(Ventes!I:I,Ventes!K:K,"&lt;&gt;Annulée")</x:f>
        <x:v>683509.4825150005</x:v>
      </x:c>
      <x:c r="D4" s="40" t="n">
        <x:f>COUNTA(Clients!A2:A500)</x:f>
        <x:v>120</x:v>
      </x:c>
      <x:c r="G4" s="40" t="n">
        <x:f>COUNTA(Produits!A2:A500)</x:f>
        <x:v>80</x:v>
      </x:c>
    </x:row>
    <x:row r="7">
      <x:c r="A7" s="26" t="str">
        <x:v>Ventes</x:v>
      </x:c>
      <x:c r="D7" s="26" t="str">
        <x:v>Ticket moyen</x:v>
      </x:c>
      <x:c r="G7" s="26" t="str">
        <x:v>Stock total</x:v>
      </x:c>
    </x:row>
    <x:row r="8">
      <x:c r="A8" s="40" t="n">
        <x:f>COUNTIFS(Ventes!K:K,"&lt;&gt;Annulée",Ventes!A:A,"&lt;&gt;")</x:f>
        <x:v>232</x:v>
      </x:c>
      <x:c r="D8" s="38" t="n">
        <x:f>IF(A8=0,0,A4/A8)</x:f>
        <x:v>2946.1615625646573</x:v>
      </x:c>
      <x:c r="G8" s="40" t="n">
        <x:f>SUM(Produits!H:H)</x:f>
        <x:v>8180</x:v>
      </x:c>
    </x:row>
    <x:row r="11">
      <x:c r="A11" s="45" t="str">
        <x:v>Analyse rapide des ventes</x:v>
      </x:c>
    </x:row>
    <x:row r="13">
      <x:c r="A13" s="5" t="str">
        <x:v>Mois</x:v>
      </x:c>
      <x:c r="B13" s="5" t="str">
        <x:v>CA</x:v>
      </x:c>
      <x:c r="C13" s="5" t="str">
        <x:v>Ventes</x:v>
      </x:c>
    </x:row>
    <x:row r="14">
      <x:c r="A14" t="n">
        <x:f>Statistiques!A2</x:f>
        <x:v>46023</x:v>
      </x:c>
      <x:c r="B14" t="n">
        <x:f>Statistiques!B2</x:f>
        <x:v>93714.19858249999</x:v>
      </x:c>
      <x:c r="C14" t="n">
        <x:f>Statistiques!C2</x:f>
        <x:v>27</x:v>
      </x:c>
    </x:row>
    <x:row r="15">
      <x:c r="A15" t="n">
        <x:f>Statistiques!A3</x:f>
        <x:v>46054</x:v>
      </x:c>
      <x:c r="B15" t="n">
        <x:f>Statistiques!B3</x:f>
        <x:v>40987.82915</x:v>
      </x:c>
      <x:c r="C15" t="n">
        <x:f>Statistiques!C3</x:f>
        <x:v>14</x:v>
      </x:c>
    </x:row>
    <x:row r="16">
      <x:c r="A16" t="n">
        <x:f>Statistiques!A4</x:f>
        <x:v>46082</x:v>
      </x:c>
      <x:c r="B16" t="n">
        <x:f>Statistiques!B4</x:f>
        <x:v>50229.2497075</x:v>
      </x:c>
      <x:c r="C16" t="n">
        <x:f>Statistiques!C4</x:f>
        <x:v>17</x:v>
      </x:c>
    </x:row>
    <x:row r="17">
      <x:c r="A17" t="n">
        <x:f>Statistiques!A5</x:f>
        <x:v>46113</x:v>
      </x:c>
      <x:c r="B17" t="n">
        <x:f>Statistiques!B5</x:f>
        <x:v>67192.62997499999</x:v>
      </x:c>
      <x:c r="C17" t="n">
        <x:f>Statistiques!C5</x:f>
        <x:v>24</x:v>
      </x:c>
    </x:row>
    <x:row r="18">
      <x:c r="A18" t="n">
        <x:f>Statistiques!A6</x:f>
        <x:v>46143</x:v>
      </x:c>
      <x:c r="B18" t="n">
        <x:f>Statistiques!B6</x:f>
        <x:v>39306.30204</x:v>
      </x:c>
      <x:c r="C18" t="n">
        <x:f>Statistiques!C6</x:f>
        <x:v>14</x:v>
      </x:c>
    </x:row>
    <x:row r="19">
      <x:c r="A19" t="n">
        <x:f>Statistiques!A7</x:f>
        <x:v>46174</x:v>
      </x:c>
      <x:c r="B19" t="n">
        <x:f>Statistiques!B7</x:f>
        <x:v>58350.70247750002</x:v>
      </x:c>
      <x:c r="C19" t="n">
        <x:f>Statistiques!C7</x:f>
        <x:v>18</x:v>
      </x:c>
    </x:row>
    <x:row r="20">
      <x:c r="A20" t="n">
        <x:f>Statistiques!A8</x:f>
        <x:v>46204</x:v>
      </x:c>
      <x:c r="B20" t="n">
        <x:f>Statistiques!B8</x:f>
        <x:v>39267.1439</x:v>
      </x:c>
      <x:c r="C20" t="n">
        <x:f>Statistiques!C8</x:f>
        <x:v>16</x:v>
      </x:c>
    </x:row>
    <x:row r="21">
      <x:c r="A21" t="n">
        <x:f>Statistiques!A9</x:f>
        <x:v>46235</x:v>
      </x:c>
      <x:c r="B21" t="n">
        <x:f>Statistiques!B9</x:f>
        <x:v>55445.21757</x:v>
      </x:c>
      <x:c r="C21" t="n">
        <x:f>Statistiques!C9</x:f>
        <x:v>23</x:v>
      </x:c>
    </x:row>
    <x:row r="22">
      <x:c r="A22" t="n">
        <x:f>Statistiques!A10</x:f>
        <x:v>46266</x:v>
      </x:c>
      <x:c r="B22" t="n">
        <x:f>Statistiques!B10</x:f>
        <x:v>56759.16401499999</x:v>
      </x:c>
      <x:c r="C22" t="n">
        <x:f>Statistiques!C10</x:f>
        <x:v>17</x:v>
      </x:c>
    </x:row>
    <x:row r="23">
      <x:c r="A23" t="n">
        <x:f>Statistiques!A11</x:f>
        <x:v>46296</x:v>
      </x:c>
      <x:c r="B23" t="n">
        <x:f>Statistiques!B11</x:f>
        <x:v>44798.144005</x:v>
      </x:c>
      <x:c r="C23" t="n">
        <x:f>Statistiques!C11</x:f>
        <x:v>20</x:v>
      </x:c>
    </x:row>
    <x:row r="24">
      <x:c r="A24" t="n">
        <x:f>Statistiques!A12</x:f>
        <x:v>46327</x:v>
      </x:c>
      <x:c r="B24" t="n">
        <x:f>Statistiques!B12</x:f>
        <x:v>57977.542665</x:v>
      </x:c>
      <x:c r="C24" t="n">
        <x:f>Statistiques!C12</x:f>
        <x:v>18</x:v>
      </x:c>
    </x:row>
    <x:row r="25">
      <x:c r="A25" t="n">
        <x:f>Statistiques!A13</x:f>
        <x:v>46357</x:v>
      </x:c>
      <x:c r="B25" t="n">
        <x:f>Statistiques!B13</x:f>
        <x:v>79481.35842749999</x:v>
      </x:c>
      <x:c r="C25" t="n">
        <x:f>Statistiques!C13</x:f>
        <x:v>23</x:v>
      </x:c>
    </x:row>
  </x:sheetData>
  <x:mergeCells>
    <x:mergeCell ref="A1:L1"/>
    <x:mergeCell ref="A3:B3"/>
    <x:mergeCell ref="A4:B5"/>
    <x:mergeCell ref="D3:E3"/>
    <x:mergeCell ref="D4:E5"/>
    <x:mergeCell ref="G3:H3"/>
    <x:mergeCell ref="G4:H5"/>
    <x:mergeCell ref="A7:B7"/>
    <x:mergeCell ref="A8:B9"/>
    <x:mergeCell ref="D7:E7"/>
    <x:mergeCell ref="D8:E9"/>
    <x:mergeCell ref="G7:H7"/>
    <x:mergeCell ref="G8:H9"/>
    <x:mergeCell ref="A11:H11"/>
  </x:mergeCells>
  <x:pageMargins left="0.7" right="0.7" top="0.75" bottom="0.75" header="0.3" footer="0.3"/>
  <x:drawing xmlns:r="http://schemas.openxmlformats.org/officeDocument/2006/relationships" r:id="R92405ab0cb3c4a14"/>
</x:worksheet>
</file>

<file path=xl/worksheets/sheet2.xml><?xml version="1.0" encoding="utf-8"?>
<x:worksheet xmlns:x="http://schemas.openxmlformats.org/spreadsheetml/2006/main">
  <x:sheetFormatPr defaultRowHeight="15"/>
  <x:cols>
    <x:col min="1" max="1" width="7" hidden="0" customWidth="1"/>
    <x:col min="2" max="2" width="13.130000114440918" hidden="0" customWidth="1"/>
    <x:col min="3" max="3" width="14.380000114440918" hidden="0" customWidth="1"/>
    <x:col min="4" max="4" width="22.25" hidden="0" customWidth="1"/>
    <x:col min="5" max="5" width="11.5" hidden="0" customWidth="1"/>
    <x:col min="6" max="6" width="8.630000114440918" hidden="0" customWidth="1"/>
    <x:col min="7" max="7" width="5.5" hidden="0" customWidth="1"/>
    <x:col min="8" max="8" width="9.880000114440918" hidden="0" customWidth="1"/>
    <x:col min="9" max="9" width="10.75" hidden="0" customWidth="1"/>
    <x:col min="10" max="10" width="5" hidden="0" customWidth="1"/>
  </x:cols>
  <x:sheetData>
    <x:row r="1" ht="28" customHeight="1">
      <x:c r="A1" s="5" t="str">
        <x:v>ID Client</x:v>
      </x:c>
      <x:c r="B1" s="5" t="str">
        <x:v>Nom</x:v>
      </x:c>
      <x:c r="C1" s="5" t="str">
        <x:v>Entreprise</x:v>
      </x:c>
      <x:c r="D1" s="5" t="str">
        <x:v>Email</x:v>
      </x:c>
      <x:c r="E1" s="5" t="str">
        <x:v>Téléphone</x:v>
      </x:c>
      <x:c r="F1" s="5" t="str">
        <x:v>Ville</x:v>
      </x:c>
      <x:c r="G1" s="5" t="str">
        <x:v>Pays</x:v>
      </x:c>
      <x:c r="H1" s="5" t="str">
        <x:v>Statut</x:v>
      </x:c>
      <x:c r="I1" s="10" t="str">
        <x:v>Date création</x:v>
      </x:c>
      <x:c r="J1" s="5" t="str">
        <x:v>Notes</x:v>
      </x:c>
    </x:row>
    <x:row r="2">
      <x:c r="A2" t="str">
        <x:v>CL-0001</x:v>
      </x:c>
      <x:c r="B2" t="str">
        <x:v>Camille Petit</x:v>
      </x:c>
      <x:c r="C2" t="str">
        <x:v>PME Conseil</x:v>
      </x:c>
      <x:c r="D2" t="str">
        <x:v>camille.petit@exemple.fr</x:v>
      </x:c>
      <x:c r="E2" t="str">
        <x:v>06 67 33 99 25</x:v>
      </x:c>
      <x:c r="F2" t="str">
        <x:v>Paris</x:v>
      </x:c>
      <x:c r="G2" t="str">
        <x:v>France</x:v>
      </x:c>
      <x:c r="H2" t="str">
        <x:v>Client inactif</x:v>
      </x:c>
      <x:c r="I2" t="n">
        <x:v>46338</x:v>
      </x:c>
      <x:c r="J2" t="str"/>
    </x:row>
    <x:row r="3">
      <x:c r="A3" t="str">
        <x:v>CL-0002</x:v>
      </x:c>
      <x:c r="B3" t="str">
        <x:v>Sophie Petit</x:v>
      </x:c>
      <x:c r="C3" t="str">
        <x:v>Nova Conseil</x:v>
      </x:c>
      <x:c r="D3" t="str">
        <x:v>sophie.petit@exemple.fr</x:v>
      </x:c>
      <x:c r="E3" t="str">
        <x:v>06 50 86 32 80</x:v>
      </x:c>
      <x:c r="F3" t="str">
        <x:v>Bordeaux</x:v>
      </x:c>
      <x:c r="G3" t="str">
        <x:v>France</x:v>
      </x:c>
      <x:c r="H3" t="str">
        <x:v>Client inactif</x:v>
      </x:c>
      <x:c r="I3" t="n">
        <x:v>46370</x:v>
      </x:c>
      <x:c r="J3" t="str"/>
    </x:row>
    <x:row r="4">
      <x:c r="A4" t="str">
        <x:v>CL-0003</x:v>
      </x:c>
      <x:c r="B4" t="str">
        <x:v>Julien Girard</x:v>
      </x:c>
      <x:c r="C4" t="str">
        <x:v>PME Conseil</x:v>
      </x:c>
      <x:c r="D4" t="str">
        <x:v>julien.girard@exemple.fr</x:v>
      </x:c>
      <x:c r="E4" t="str">
        <x:v>06 43 49 63 34</x:v>
      </x:c>
      <x:c r="F4" t="str">
        <x:v>Paris</x:v>
      </x:c>
      <x:c r="G4" t="str">
        <x:v>France</x:v>
      </x:c>
      <x:c r="H4" t="str">
        <x:v>Prospect</x:v>
      </x:c>
      <x:c r="I4" t="n">
        <x:v>46072</x:v>
      </x:c>
      <x:c r="J4" t="str"/>
    </x:row>
    <x:row r="5">
      <x:c r="A5" t="str">
        <x:v>CL-0004</x:v>
      </x:c>
      <x:c r="B5" t="str">
        <x:v>Julie Girard</x:v>
      </x:c>
      <x:c r="C5" t="str">
        <x:v>Maison Verte</x:v>
      </x:c>
      <x:c r="D5" t="str">
        <x:v>julie.girard@exemple.fr</x:v>
      </x:c>
      <x:c r="E5" t="str">
        <x:v>06 88 52 43 33</x:v>
      </x:c>
      <x:c r="F5" t="str">
        <x:v>Paris</x:v>
      </x:c>
      <x:c r="G5" t="str">
        <x:v>France</x:v>
      </x:c>
      <x:c r="H5" t="str">
        <x:v>Client actif</x:v>
      </x:c>
      <x:c r="I5" t="n">
        <x:v>46167</x:v>
      </x:c>
      <x:c r="J5" t="str"/>
    </x:row>
    <x:row r="6">
      <x:c r="A6" t="str">
        <x:v>CL-0005</x:v>
      </x:c>
      <x:c r="B6" t="str">
        <x:v>Julie Dubois</x:v>
      </x:c>
      <x:c r="C6" t="str">
        <x:v>Tech Solution</x:v>
      </x:c>
      <x:c r="D6" t="str">
        <x:v>julie.dubois@exemple.fr</x:v>
      </x:c>
      <x:c r="E6" t="str">
        <x:v>06 95 98 33 65</x:v>
      </x:c>
      <x:c r="F6" t="str">
        <x:v>Bordeaux</x:v>
      </x:c>
      <x:c r="G6" t="str">
        <x:v>France</x:v>
      </x:c>
      <x:c r="H6" t="str">
        <x:v>Prospect</x:v>
      </x:c>
      <x:c r="I6" t="n">
        <x:v>46191</x:v>
      </x:c>
      <x:c r="J6" t="str"/>
    </x:row>
    <x:row r="7">
      <x:c r="A7" t="str">
        <x:v>CL-0006</x:v>
      </x:c>
      <x:c r="B7" t="str">
        <x:v>Julien Leroy</x:v>
      </x:c>
      <x:c r="C7" t="str">
        <x:v>Studio Créatif</x:v>
      </x:c>
      <x:c r="D7" t="str">
        <x:v>julien.leroy@exemple.fr</x:v>
      </x:c>
      <x:c r="E7" t="str">
        <x:v>06 46 76 62 60</x:v>
      </x:c>
      <x:c r="F7" t="str">
        <x:v>Bordeaux</x:v>
      </x:c>
      <x:c r="G7" t="str">
        <x:v>France</x:v>
      </x:c>
      <x:c r="H7" t="str">
        <x:v>Client inactif</x:v>
      </x:c>
      <x:c r="I7" t="n">
        <x:v>46091</x:v>
      </x:c>
      <x:c r="J7" t="str"/>
    </x:row>
    <x:row r="8">
      <x:c r="A8" t="str">
        <x:v>CL-0007</x:v>
      </x:c>
      <x:c r="B8" t="str">
        <x:v>Nicolas Durand</x:v>
      </x:c>
      <x:c r="C8" t="str">
        <x:v>PME Conseil</x:v>
      </x:c>
      <x:c r="D8" t="str">
        <x:v>nicolas.durand@exemple.fr</x:v>
      </x:c>
      <x:c r="E8" t="str">
        <x:v>06 13 48 83 86</x:v>
      </x:c>
      <x:c r="F8" t="str">
        <x:v>Lille</x:v>
      </x:c>
      <x:c r="G8" t="str">
        <x:v>France</x:v>
      </x:c>
      <x:c r="H8" t="str">
        <x:v>Client inactif</x:v>
      </x:c>
      <x:c r="I8" t="n">
        <x:v>46282</x:v>
      </x:c>
      <x:c r="J8" t="str"/>
    </x:row>
    <x:row r="9">
      <x:c r="A9" t="str">
        <x:v>CL-0008</x:v>
      </x:c>
      <x:c r="B9" t="str">
        <x:v>Claire Fournier</x:v>
      </x:c>
      <x:c r="C9" t="str">
        <x:v>Digital France</x:v>
      </x:c>
      <x:c r="D9" t="str">
        <x:v>claire.fournier@exemple.fr</x:v>
      </x:c>
      <x:c r="E9" t="str">
        <x:v>06 21 66 55 22</x:v>
      </x:c>
      <x:c r="F9" t="str">
        <x:v>Lille</x:v>
      </x:c>
      <x:c r="G9" t="str">
        <x:v>France</x:v>
      </x:c>
      <x:c r="H9" t="str">
        <x:v>Client actif</x:v>
      </x:c>
      <x:c r="I9" t="n">
        <x:v>46205</x:v>
      </x:c>
      <x:c r="J9" t="str"/>
    </x:row>
    <x:row r="10">
      <x:c r="A10" t="str">
        <x:v>CL-0009</x:v>
      </x:c>
      <x:c r="B10" t="str">
        <x:v>Lucas Fournier</x:v>
      </x:c>
      <x:c r="C10" t="str">
        <x:v>Pro Services</x:v>
      </x:c>
      <x:c r="D10" t="str">
        <x:v>lucas.fournier@exemple.fr</x:v>
      </x:c>
      <x:c r="E10" t="str">
        <x:v>06 10 22 68 34</x:v>
      </x:c>
      <x:c r="F10" t="str">
        <x:v>Toulouse</x:v>
      </x:c>
      <x:c r="G10" t="str">
        <x:v>France</x:v>
      </x:c>
      <x:c r="H10" t="str">
        <x:v>Prospect</x:v>
      </x:c>
      <x:c r="I10" t="n">
        <x:v>46040</x:v>
      </x:c>
      <x:c r="J10" t="str"/>
    </x:row>
    <x:row r="11">
      <x:c r="A11" t="str">
        <x:v>CL-0010</x:v>
      </x:c>
      <x:c r="B11" t="str">
        <x:v>Claire Durand</x:v>
      </x:c>
      <x:c r="C11" t="str">
        <x:v>Maison Verte</x:v>
      </x:c>
      <x:c r="D11" t="str">
        <x:v>claire.durand@exemple.fr</x:v>
      </x:c>
      <x:c r="E11" t="str">
        <x:v>06 55 90 34 66</x:v>
      </x:c>
      <x:c r="F11" t="str">
        <x:v>Marseille</x:v>
      </x:c>
      <x:c r="G11" t="str">
        <x:v>France</x:v>
      </x:c>
      <x:c r="H11" t="str">
        <x:v>Prospect</x:v>
      </x:c>
      <x:c r="I11" t="n">
        <x:v>46071</x:v>
      </x:c>
      <x:c r="J11" t="str"/>
    </x:row>
    <x:row r="12">
      <x:c r="A12" t="str">
        <x:v>CL-0011</x:v>
      </x:c>
      <x:c r="B12" t="str">
        <x:v>Camille Petit</x:v>
      </x:c>
      <x:c r="C12" t="str">
        <x:v>Nova Conseil</x:v>
      </x:c>
      <x:c r="D12" t="str">
        <x:v>camille.petit@exemple.fr</x:v>
      </x:c>
      <x:c r="E12" t="str">
        <x:v>06 34 62 25 28</x:v>
      </x:c>
      <x:c r="F12" t="str">
        <x:v>Lyon</x:v>
      </x:c>
      <x:c r="G12" t="str">
        <x:v>France</x:v>
      </x:c>
      <x:c r="H12" t="str">
        <x:v>Client inactif</x:v>
      </x:c>
      <x:c r="I12" t="n">
        <x:v>46236</x:v>
      </x:c>
      <x:c r="J12" t="str"/>
    </x:row>
    <x:row r="13">
      <x:c r="A13" t="str">
        <x:v>CL-0012</x:v>
      </x:c>
      <x:c r="B13" t="str">
        <x:v>Sophie Roux</x:v>
      </x:c>
      <x:c r="C13" t="str">
        <x:v>Atelier Lumière</x:v>
      </x:c>
      <x:c r="D13" t="str">
        <x:v>sophie.roux@exemple.fr</x:v>
      </x:c>
      <x:c r="E13" t="str">
        <x:v>06 84 46 97 70</x:v>
      </x:c>
      <x:c r="F13" t="str">
        <x:v>Rennes</x:v>
      </x:c>
      <x:c r="G13" t="str">
        <x:v>France</x:v>
      </x:c>
      <x:c r="H13" t="str">
        <x:v>Client actif</x:v>
      </x:c>
      <x:c r="I13" t="n">
        <x:v>46359</x:v>
      </x:c>
      <x:c r="J13" t="str"/>
    </x:row>
    <x:row r="14">
      <x:c r="A14" t="str">
        <x:v>CL-0013</x:v>
      </x:c>
      <x:c r="B14" t="str">
        <x:v>Thomas Bernard</x:v>
      </x:c>
      <x:c r="C14" t="str">
        <x:v>Tech Solution</x:v>
      </x:c>
      <x:c r="D14" t="str">
        <x:v>thomas.bernard@exemple.fr</x:v>
      </x:c>
      <x:c r="E14" t="str">
        <x:v>06 25 12 33 74</x:v>
      </x:c>
      <x:c r="F14" t="str">
        <x:v>Strasbourg</x:v>
      </x:c>
      <x:c r="G14" t="str">
        <x:v>France</x:v>
      </x:c>
      <x:c r="H14" t="str">
        <x:v>Client actif</x:v>
      </x:c>
      <x:c r="I14" t="n">
        <x:v>46329</x:v>
      </x:c>
      <x:c r="J14" t="str"/>
    </x:row>
    <x:row r="15">
      <x:c r="A15" t="str">
        <x:v>CL-0014</x:v>
      </x:c>
      <x:c r="B15" t="str">
        <x:v>Thomas Bernard</x:v>
      </x:c>
      <x:c r="C15" t="str">
        <x:v>PME Conseil</x:v>
      </x:c>
      <x:c r="D15" t="str">
        <x:v>thomas.bernard@exemple.fr</x:v>
      </x:c>
      <x:c r="E15" t="str">
        <x:v>06 65 99 44 32</x:v>
      </x:c>
      <x:c r="F15" t="str">
        <x:v>Marseille</x:v>
      </x:c>
      <x:c r="G15" t="str">
        <x:v>France</x:v>
      </x:c>
      <x:c r="H15" t="str">
        <x:v>Prospect</x:v>
      </x:c>
      <x:c r="I15" t="n">
        <x:v>46060</x:v>
      </x:c>
      <x:c r="J15" t="str"/>
    </x:row>
    <x:row r="16">
      <x:c r="A16" t="str">
        <x:v>CL-0015</x:v>
      </x:c>
      <x:c r="B16" t="str">
        <x:v>Thomas Bernard</x:v>
      </x:c>
      <x:c r="C16" t="str">
        <x:v>Studio Créatif</x:v>
      </x:c>
      <x:c r="D16" t="str">
        <x:v>thomas.bernard@exemple.fr</x:v>
      </x:c>
      <x:c r="E16" t="str">
        <x:v>06 42 72 18 33</x:v>
      </x:c>
      <x:c r="F16" t="str">
        <x:v>Toulouse</x:v>
      </x:c>
      <x:c r="G16" t="str">
        <x:v>France</x:v>
      </x:c>
      <x:c r="H16" t="str">
        <x:v>Prospect</x:v>
      </x:c>
      <x:c r="I16" t="n">
        <x:v>46167</x:v>
      </x:c>
      <x:c r="J16" t="str"/>
    </x:row>
    <x:row r="17">
      <x:c r="A17" t="str">
        <x:v>CL-0016</x:v>
      </x:c>
      <x:c r="B17" t="str">
        <x:v>Sophie Girard</x:v>
      </x:c>
      <x:c r="C17" t="str">
        <x:v>PME Conseil</x:v>
      </x:c>
      <x:c r="D17" t="str">
        <x:v>sophie.girard@exemple.fr</x:v>
      </x:c>
      <x:c r="E17" t="str">
        <x:v>06 36 61 54 25</x:v>
      </x:c>
      <x:c r="F17" t="str">
        <x:v>Nice</x:v>
      </x:c>
      <x:c r="G17" t="str">
        <x:v>France</x:v>
      </x:c>
      <x:c r="H17" t="str">
        <x:v>Client inactif</x:v>
      </x:c>
      <x:c r="I17" t="n">
        <x:v>46292</x:v>
      </x:c>
      <x:c r="J17" t="str"/>
    </x:row>
    <x:row r="18">
      <x:c r="A18" t="str">
        <x:v>CL-0017</x:v>
      </x:c>
      <x:c r="B18" t="str">
        <x:v>Camille Martin</x:v>
      </x:c>
      <x:c r="C18" t="str">
        <x:v>Pro Services</x:v>
      </x:c>
      <x:c r="D18" t="str">
        <x:v>camille.martin@exemple.fr</x:v>
      </x:c>
      <x:c r="E18" t="str">
        <x:v>06 89 14 36 36</x:v>
      </x:c>
      <x:c r="F18" t="str">
        <x:v>Toulouse</x:v>
      </x:c>
      <x:c r="G18" t="str">
        <x:v>France</x:v>
      </x:c>
      <x:c r="H18" t="str">
        <x:v>Client actif</x:v>
      </x:c>
      <x:c r="I18" t="n">
        <x:v>46339</x:v>
      </x:c>
      <x:c r="J18" t="str"/>
    </x:row>
    <x:row r="19">
      <x:c r="A19" t="str">
        <x:v>CL-0018</x:v>
      </x:c>
      <x:c r="B19" t="str">
        <x:v>Julien Leroy</x:v>
      </x:c>
      <x:c r="C19" t="str">
        <x:v>Tech Solution</x:v>
      </x:c>
      <x:c r="D19" t="str">
        <x:v>julien.leroy@exemple.fr</x:v>
      </x:c>
      <x:c r="E19" t="str">
        <x:v>06 41 39 24 44</x:v>
      </x:c>
      <x:c r="F19" t="str">
        <x:v>Nice</x:v>
      </x:c>
      <x:c r="G19" t="str">
        <x:v>France</x:v>
      </x:c>
      <x:c r="H19" t="str">
        <x:v>Prospect</x:v>
      </x:c>
      <x:c r="I19" t="n">
        <x:v>46345</x:v>
      </x:c>
      <x:c r="J19" t="str"/>
    </x:row>
    <x:row r="20">
      <x:c r="A20" t="str">
        <x:v>CL-0019</x:v>
      </x:c>
      <x:c r="B20" t="str">
        <x:v>Camille Dubois</x:v>
      </x:c>
      <x:c r="C20" t="str">
        <x:v>Nova Conseil</x:v>
      </x:c>
      <x:c r="D20" t="str">
        <x:v>camille.dubois@exemple.fr</x:v>
      </x:c>
      <x:c r="E20" t="str">
        <x:v>06 13 73 30 87</x:v>
      </x:c>
      <x:c r="F20" t="str">
        <x:v>Nantes</x:v>
      </x:c>
      <x:c r="G20" t="str">
        <x:v>France</x:v>
      </x:c>
      <x:c r="H20" t="str">
        <x:v>Client actif</x:v>
      </x:c>
      <x:c r="I20" t="n">
        <x:v>46050</x:v>
      </x:c>
      <x:c r="J20" t="str"/>
    </x:row>
    <x:row r="21">
      <x:c r="A21" t="str">
        <x:v>CL-0020</x:v>
      </x:c>
      <x:c r="B21" t="str">
        <x:v>Antoine Martin</x:v>
      </x:c>
      <x:c r="C21" t="str">
        <x:v>Nova Conseil</x:v>
      </x:c>
      <x:c r="D21" t="str">
        <x:v>antoine.martin@exemple.fr</x:v>
      </x:c>
      <x:c r="E21" t="str">
        <x:v>06 37 90 67 94</x:v>
      </x:c>
      <x:c r="F21" t="str">
        <x:v>Bordeaux</x:v>
      </x:c>
      <x:c r="G21" t="str">
        <x:v>France</x:v>
      </x:c>
      <x:c r="H21" t="str">
        <x:v>Prospect</x:v>
      </x:c>
      <x:c r="I21" t="n">
        <x:v>46252</x:v>
      </x:c>
      <x:c r="J21" t="str"/>
    </x:row>
    <x:row r="22">
      <x:c r="A22" t="str">
        <x:v>CL-0021</x:v>
      </x:c>
      <x:c r="B22" t="str">
        <x:v>Claire Dubois</x:v>
      </x:c>
      <x:c r="C22" t="str">
        <x:v>Maison Verte</x:v>
      </x:c>
      <x:c r="D22" t="str">
        <x:v>claire.dubois@exemple.fr</x:v>
      </x:c>
      <x:c r="E22" t="str">
        <x:v>06 43 98 11 99</x:v>
      </x:c>
      <x:c r="F22" t="str">
        <x:v>Nantes</x:v>
      </x:c>
      <x:c r="G22" t="str">
        <x:v>France</x:v>
      </x:c>
      <x:c r="H22" t="str">
        <x:v>Client actif</x:v>
      </x:c>
      <x:c r="I22" t="n">
        <x:v>46316</x:v>
      </x:c>
      <x:c r="J22" t="str"/>
    </x:row>
    <x:row r="23">
      <x:c r="A23" t="str">
        <x:v>CL-0022</x:v>
      </x:c>
      <x:c r="B23" t="str">
        <x:v>Sophie Dubois</x:v>
      </x:c>
      <x:c r="C23" t="str">
        <x:v>Studio Créatif</x:v>
      </x:c>
      <x:c r="D23" t="str">
        <x:v>sophie.dubois@exemple.fr</x:v>
      </x:c>
      <x:c r="E23" t="str">
        <x:v>06 92 56 45 75</x:v>
      </x:c>
      <x:c r="F23" t="str">
        <x:v>Strasbourg</x:v>
      </x:c>
      <x:c r="G23" t="str">
        <x:v>France</x:v>
      </x:c>
      <x:c r="H23" t="str">
        <x:v>Client actif</x:v>
      </x:c>
      <x:c r="I23" t="n">
        <x:v>46121</x:v>
      </x:c>
      <x:c r="J23" t="str"/>
    </x:row>
    <x:row r="24">
      <x:c r="A24" t="str">
        <x:v>CL-0023</x:v>
      </x:c>
      <x:c r="B24" t="str">
        <x:v>Marie Fournier</x:v>
      </x:c>
      <x:c r="C24" t="str">
        <x:v>Maison Verte</x:v>
      </x:c>
      <x:c r="D24" t="str">
        <x:v>marie.fournier@exemple.fr</x:v>
      </x:c>
      <x:c r="E24" t="str">
        <x:v>06 75 73 99 73</x:v>
      </x:c>
      <x:c r="F24" t="str">
        <x:v>Marseille</x:v>
      </x:c>
      <x:c r="G24" t="str">
        <x:v>France</x:v>
      </x:c>
      <x:c r="H24" t="str">
        <x:v>Prospect</x:v>
      </x:c>
      <x:c r="I24" t="n">
        <x:v>46272</x:v>
      </x:c>
      <x:c r="J24" t="str"/>
    </x:row>
    <x:row r="25">
      <x:c r="A25" t="str">
        <x:v>CL-0024</x:v>
      </x:c>
      <x:c r="B25" t="str">
        <x:v>Antoine Leroy</x:v>
      </x:c>
      <x:c r="C25" t="str">
        <x:v>Digital France</x:v>
      </x:c>
      <x:c r="D25" t="str">
        <x:v>antoine.leroy@exemple.fr</x:v>
      </x:c>
      <x:c r="E25" t="str">
        <x:v>06 59 95 93 77</x:v>
      </x:c>
      <x:c r="F25" t="str">
        <x:v>Nantes</x:v>
      </x:c>
      <x:c r="G25" t="str">
        <x:v>France</x:v>
      </x:c>
      <x:c r="H25" t="str">
        <x:v>Prospect</x:v>
      </x:c>
      <x:c r="I25" t="n">
        <x:v>46362</x:v>
      </x:c>
      <x:c r="J25" t="str"/>
    </x:row>
    <x:row r="26">
      <x:c r="A26" t="str">
        <x:v>CL-0025</x:v>
      </x:c>
      <x:c r="B26" t="str">
        <x:v>Sophie Martin</x:v>
      </x:c>
      <x:c r="C26" t="str">
        <x:v>Maison Verte</x:v>
      </x:c>
      <x:c r="D26" t="str">
        <x:v>sophie.martin@exemple.fr</x:v>
      </x:c>
      <x:c r="E26" t="str">
        <x:v>06 40 16 76 77</x:v>
      </x:c>
      <x:c r="F26" t="str">
        <x:v>Lille</x:v>
      </x:c>
      <x:c r="G26" t="str">
        <x:v>France</x:v>
      </x:c>
      <x:c r="H26" t="str">
        <x:v>Prospect</x:v>
      </x:c>
      <x:c r="I26" t="n">
        <x:v>46130</x:v>
      </x:c>
      <x:c r="J26" t="str"/>
    </x:row>
    <x:row r="27">
      <x:c r="A27" t="str">
        <x:v>CL-0026</x:v>
      </x:c>
      <x:c r="B27" t="str">
        <x:v>Thomas Girard</x:v>
      </x:c>
      <x:c r="C27" t="str">
        <x:v>Studio Créatif</x:v>
      </x:c>
      <x:c r="D27" t="str">
        <x:v>thomas.girard@exemple.fr</x:v>
      </x:c>
      <x:c r="E27" t="str">
        <x:v>06 51 12 24 74</x:v>
      </x:c>
      <x:c r="F27" t="str">
        <x:v>Paris</x:v>
      </x:c>
      <x:c r="G27" t="str">
        <x:v>France</x:v>
      </x:c>
      <x:c r="H27" t="str">
        <x:v>Client inactif</x:v>
      </x:c>
      <x:c r="I27" t="n">
        <x:v>46048</x:v>
      </x:c>
      <x:c r="J27" t="str"/>
    </x:row>
    <x:row r="28">
      <x:c r="A28" t="str">
        <x:v>CL-0027</x:v>
      </x:c>
      <x:c r="B28" t="str">
        <x:v>Sophie Bernard</x:v>
      </x:c>
      <x:c r="C28" t="str">
        <x:v>Digital France</x:v>
      </x:c>
      <x:c r="D28" t="str">
        <x:v>sophie.bernard@exemple.fr</x:v>
      </x:c>
      <x:c r="E28" t="str">
        <x:v>06 32 42 74 48</x:v>
      </x:c>
      <x:c r="F28" t="str">
        <x:v>Strasbourg</x:v>
      </x:c>
      <x:c r="G28" t="str">
        <x:v>France</x:v>
      </x:c>
      <x:c r="H28" t="str">
        <x:v>Client actif</x:v>
      </x:c>
      <x:c r="I28" t="n">
        <x:v>46222</x:v>
      </x:c>
      <x:c r="J28" t="str"/>
    </x:row>
    <x:row r="29">
      <x:c r="A29" t="str">
        <x:v>CL-0028</x:v>
      </x:c>
      <x:c r="B29" t="str">
        <x:v>Nicolas Fournier</x:v>
      </x:c>
      <x:c r="C29" t="str">
        <x:v>Maison Verte</x:v>
      </x:c>
      <x:c r="D29" t="str">
        <x:v>nicolas.fournier@exemple.fr</x:v>
      </x:c>
      <x:c r="E29" t="str">
        <x:v>06 51 96 16 39</x:v>
      </x:c>
      <x:c r="F29" t="str">
        <x:v>Rennes</x:v>
      </x:c>
      <x:c r="G29" t="str">
        <x:v>France</x:v>
      </x:c>
      <x:c r="H29" t="str">
        <x:v>Client inactif</x:v>
      </x:c>
      <x:c r="I29" t="n">
        <x:v>46337</x:v>
      </x:c>
      <x:c r="J29" t="str"/>
    </x:row>
    <x:row r="30">
      <x:c r="A30" t="str">
        <x:v>CL-0029</x:v>
      </x:c>
      <x:c r="B30" t="str">
        <x:v>Marie Martin</x:v>
      </x:c>
      <x:c r="C30" t="str">
        <x:v>Groupe Horizon</x:v>
      </x:c>
      <x:c r="D30" t="str">
        <x:v>marie.martin@exemple.fr</x:v>
      </x:c>
      <x:c r="E30" t="str">
        <x:v>06 17 25 50 48</x:v>
      </x:c>
      <x:c r="F30" t="str">
        <x:v>Toulouse</x:v>
      </x:c>
      <x:c r="G30" t="str">
        <x:v>France</x:v>
      </x:c>
      <x:c r="H30" t="str">
        <x:v>Prospect</x:v>
      </x:c>
      <x:c r="I30" t="n">
        <x:v>46177</x:v>
      </x:c>
      <x:c r="J30" t="str"/>
    </x:row>
    <x:row r="31">
      <x:c r="A31" t="str">
        <x:v>CL-0030</x:v>
      </x:c>
      <x:c r="B31" t="str">
        <x:v>Sophie Roux</x:v>
      </x:c>
      <x:c r="C31" t="str">
        <x:v>Atelier Lumière</x:v>
      </x:c>
      <x:c r="D31" t="str">
        <x:v>sophie.roux@exemple.fr</x:v>
      </x:c>
      <x:c r="E31" t="str">
        <x:v>06 30 71 46 63</x:v>
      </x:c>
      <x:c r="F31" t="str">
        <x:v>Nantes</x:v>
      </x:c>
      <x:c r="G31" t="str">
        <x:v>France</x:v>
      </x:c>
      <x:c r="H31" t="str">
        <x:v>Client actif</x:v>
      </x:c>
      <x:c r="I31" t="n">
        <x:v>46178</x:v>
      </x:c>
      <x:c r="J31" t="str"/>
    </x:row>
    <x:row r="32">
      <x:c r="A32" t="str">
        <x:v>CL-0031</x:v>
      </x:c>
      <x:c r="B32" t="str">
        <x:v>Claire Moreau</x:v>
      </x:c>
      <x:c r="C32" t="str">
        <x:v>Studio Créatif</x:v>
      </x:c>
      <x:c r="D32" t="str">
        <x:v>claire.moreau@exemple.fr</x:v>
      </x:c>
      <x:c r="E32" t="str">
        <x:v>06 39 89 57 15</x:v>
      </x:c>
      <x:c r="F32" t="str">
        <x:v>Toulouse</x:v>
      </x:c>
      <x:c r="G32" t="str">
        <x:v>France</x:v>
      </x:c>
      <x:c r="H32" t="str">
        <x:v>Client actif</x:v>
      </x:c>
      <x:c r="I32" t="n">
        <x:v>46159</x:v>
      </x:c>
      <x:c r="J32" t="str"/>
    </x:row>
    <x:row r="33">
      <x:c r="A33" t="str">
        <x:v>CL-0032</x:v>
      </x:c>
      <x:c r="B33" t="str">
        <x:v>Julie Petit</x:v>
      </x:c>
      <x:c r="C33" t="str">
        <x:v>Atelier Lumière</x:v>
      </x:c>
      <x:c r="D33" t="str">
        <x:v>julie.petit@exemple.fr</x:v>
      </x:c>
      <x:c r="E33" t="str">
        <x:v>06 40 49 81 27</x:v>
      </x:c>
      <x:c r="F33" t="str">
        <x:v>Lyon</x:v>
      </x:c>
      <x:c r="G33" t="str">
        <x:v>France</x:v>
      </x:c>
      <x:c r="H33" t="str">
        <x:v>Client actif</x:v>
      </x:c>
      <x:c r="I33" t="n">
        <x:v>46031</x:v>
      </x:c>
      <x:c r="J33" t="str"/>
    </x:row>
    <x:row r="34">
      <x:c r="A34" t="str">
        <x:v>CL-0033</x:v>
      </x:c>
      <x:c r="B34" t="str">
        <x:v>Lucas Dubois</x:v>
      </x:c>
      <x:c r="C34" t="str">
        <x:v>Studio Créatif</x:v>
      </x:c>
      <x:c r="D34" t="str">
        <x:v>lucas.dubois@exemple.fr</x:v>
      </x:c>
      <x:c r="E34" t="str">
        <x:v>06 71 51 31 74</x:v>
      </x:c>
      <x:c r="F34" t="str">
        <x:v>Lyon</x:v>
      </x:c>
      <x:c r="G34" t="str">
        <x:v>France</x:v>
      </x:c>
      <x:c r="H34" t="str">
        <x:v>Client actif</x:v>
      </x:c>
      <x:c r="I34" t="n">
        <x:v>46075</x:v>
      </x:c>
      <x:c r="J34" t="str"/>
    </x:row>
    <x:row r="35">
      <x:c r="A35" t="str">
        <x:v>CL-0034</x:v>
      </x:c>
      <x:c r="B35" t="str">
        <x:v>Thomas Petit</x:v>
      </x:c>
      <x:c r="C35" t="str">
        <x:v>Atelier Lumière</x:v>
      </x:c>
      <x:c r="D35" t="str">
        <x:v>thomas.petit@exemple.fr</x:v>
      </x:c>
      <x:c r="E35" t="str">
        <x:v>06 95 84 68 65</x:v>
      </x:c>
      <x:c r="F35" t="str">
        <x:v>Lille</x:v>
      </x:c>
      <x:c r="G35" t="str">
        <x:v>France</x:v>
      </x:c>
      <x:c r="H35" t="str">
        <x:v>Client inactif</x:v>
      </x:c>
      <x:c r="I35" t="n">
        <x:v>46267</x:v>
      </x:c>
      <x:c r="J35" t="str"/>
    </x:row>
    <x:row r="36">
      <x:c r="A36" t="str">
        <x:v>CL-0035</x:v>
      </x:c>
      <x:c r="B36" t="str">
        <x:v>Claire Roux</x:v>
      </x:c>
      <x:c r="C36" t="str">
        <x:v>Maison Verte</x:v>
      </x:c>
      <x:c r="D36" t="str">
        <x:v>claire.roux@exemple.fr</x:v>
      </x:c>
      <x:c r="E36" t="str">
        <x:v>06 36 46 98 11</x:v>
      </x:c>
      <x:c r="F36" t="str">
        <x:v>Nice</x:v>
      </x:c>
      <x:c r="G36" t="str">
        <x:v>France</x:v>
      </x:c>
      <x:c r="H36" t="str">
        <x:v>Prospect</x:v>
      </x:c>
      <x:c r="I36" t="n">
        <x:v>46058</x:v>
      </x:c>
      <x:c r="J36" t="str"/>
    </x:row>
    <x:row r="37">
      <x:c r="A37" t="str">
        <x:v>CL-0036</x:v>
      </x:c>
      <x:c r="B37" t="str">
        <x:v>Antoine Bernard</x:v>
      </x:c>
      <x:c r="C37" t="str">
        <x:v>PME Conseil</x:v>
      </x:c>
      <x:c r="D37" t="str">
        <x:v>antoine.bernard@exemple.fr</x:v>
      </x:c>
      <x:c r="E37" t="str">
        <x:v>06 70 91 44 90</x:v>
      </x:c>
      <x:c r="F37" t="str">
        <x:v>Toulouse</x:v>
      </x:c>
      <x:c r="G37" t="str">
        <x:v>France</x:v>
      </x:c>
      <x:c r="H37" t="str">
        <x:v>Prospect</x:v>
      </x:c>
      <x:c r="I37" t="n">
        <x:v>46047</x:v>
      </x:c>
      <x:c r="J37" t="str"/>
    </x:row>
    <x:row r="38">
      <x:c r="A38" t="str">
        <x:v>CL-0037</x:v>
      </x:c>
      <x:c r="B38" t="str">
        <x:v>Camille Girard</x:v>
      </x:c>
      <x:c r="C38" t="str">
        <x:v>Studio Créatif</x:v>
      </x:c>
      <x:c r="D38" t="str">
        <x:v>camille.girard@exemple.fr</x:v>
      </x:c>
      <x:c r="E38" t="str">
        <x:v>06 40 85 98 35</x:v>
      </x:c>
      <x:c r="F38" t="str">
        <x:v>Bordeaux</x:v>
      </x:c>
      <x:c r="G38" t="str">
        <x:v>France</x:v>
      </x:c>
      <x:c r="H38" t="str">
        <x:v>Client actif</x:v>
      </x:c>
      <x:c r="I38" t="n">
        <x:v>46369</x:v>
      </x:c>
      <x:c r="J38" t="str"/>
    </x:row>
    <x:row r="39">
      <x:c r="A39" t="str">
        <x:v>CL-0038</x:v>
      </x:c>
      <x:c r="B39" t="str">
        <x:v>Antoine Fournier</x:v>
      </x:c>
      <x:c r="C39" t="str">
        <x:v>Pro Services</x:v>
      </x:c>
      <x:c r="D39" t="str">
        <x:v>antoine.fournier@exemple.fr</x:v>
      </x:c>
      <x:c r="E39" t="str">
        <x:v>06 95 67 81 64</x:v>
      </x:c>
      <x:c r="F39" t="str">
        <x:v>Marseille</x:v>
      </x:c>
      <x:c r="G39" t="str">
        <x:v>France</x:v>
      </x:c>
      <x:c r="H39" t="str">
        <x:v>Client actif</x:v>
      </x:c>
      <x:c r="I39" t="n">
        <x:v>46138</x:v>
      </x:c>
      <x:c r="J39" t="str"/>
    </x:row>
    <x:row r="40">
      <x:c r="A40" t="str">
        <x:v>CL-0039</x:v>
      </x:c>
      <x:c r="B40" t="str">
        <x:v>Lucas Petit</x:v>
      </x:c>
      <x:c r="C40" t="str">
        <x:v>Tech Solution</x:v>
      </x:c>
      <x:c r="D40" t="str">
        <x:v>lucas.petit@exemple.fr</x:v>
      </x:c>
      <x:c r="E40" t="str">
        <x:v>06 97 47 83 15</x:v>
      </x:c>
      <x:c r="F40" t="str">
        <x:v>Rennes</x:v>
      </x:c>
      <x:c r="G40" t="str">
        <x:v>France</x:v>
      </x:c>
      <x:c r="H40" t="str">
        <x:v>Client inactif</x:v>
      </x:c>
      <x:c r="I40" t="n">
        <x:v>46132</x:v>
      </x:c>
      <x:c r="J40" t="str"/>
    </x:row>
    <x:row r="41">
      <x:c r="A41" t="str">
        <x:v>CL-0040</x:v>
      </x:c>
      <x:c r="B41" t="str">
        <x:v>Julie Petit</x:v>
      </x:c>
      <x:c r="C41" t="str">
        <x:v>Agence Métropole</x:v>
      </x:c>
      <x:c r="D41" t="str">
        <x:v>julie.petit@exemple.fr</x:v>
      </x:c>
      <x:c r="E41" t="str">
        <x:v>06 57 25 84 39</x:v>
      </x:c>
      <x:c r="F41" t="str">
        <x:v>Nantes</x:v>
      </x:c>
      <x:c r="G41" t="str">
        <x:v>France</x:v>
      </x:c>
      <x:c r="H41" t="str">
        <x:v>Client actif</x:v>
      </x:c>
      <x:c r="I41" t="n">
        <x:v>46215</x:v>
      </x:c>
      <x:c r="J41" t="str"/>
    </x:row>
    <x:row r="42">
      <x:c r="A42" t="str">
        <x:v>CL-0041</x:v>
      </x:c>
      <x:c r="B42" t="str">
        <x:v>Camille Dubois</x:v>
      </x:c>
      <x:c r="C42" t="str">
        <x:v>Studio Créatif</x:v>
      </x:c>
      <x:c r="D42" t="str">
        <x:v>camille.dubois@exemple.fr</x:v>
      </x:c>
      <x:c r="E42" t="str">
        <x:v>06 87 74 49 93</x:v>
      </x:c>
      <x:c r="F42" t="str">
        <x:v>Paris</x:v>
      </x:c>
      <x:c r="G42" t="str">
        <x:v>France</x:v>
      </x:c>
      <x:c r="H42" t="str">
        <x:v>Prospect</x:v>
      </x:c>
      <x:c r="I42" t="n">
        <x:v>46107</x:v>
      </x:c>
      <x:c r="J42" t="str"/>
    </x:row>
    <x:row r="43">
      <x:c r="A43" t="str">
        <x:v>CL-0042</x:v>
      </x:c>
      <x:c r="B43" t="str">
        <x:v>Julie Petit</x:v>
      </x:c>
      <x:c r="C43" t="str">
        <x:v>Atelier Lumière</x:v>
      </x:c>
      <x:c r="D43" t="str">
        <x:v>julie.petit@exemple.fr</x:v>
      </x:c>
      <x:c r="E43" t="str">
        <x:v>06 23 57 74 93</x:v>
      </x:c>
      <x:c r="F43" t="str">
        <x:v>Lille</x:v>
      </x:c>
      <x:c r="G43" t="str">
        <x:v>France</x:v>
      </x:c>
      <x:c r="H43" t="str">
        <x:v>Client inactif</x:v>
      </x:c>
      <x:c r="I43" t="n">
        <x:v>46143</x:v>
      </x:c>
      <x:c r="J43" t="str"/>
    </x:row>
    <x:row r="44">
      <x:c r="A44" t="str">
        <x:v>CL-0043</x:v>
      </x:c>
      <x:c r="B44" t="str">
        <x:v>Julien Dubois</x:v>
      </x:c>
      <x:c r="C44" t="str">
        <x:v>Maison Verte</x:v>
      </x:c>
      <x:c r="D44" t="str">
        <x:v>julien.dubois@exemple.fr</x:v>
      </x:c>
      <x:c r="E44" t="str">
        <x:v>06 30 71 30 75</x:v>
      </x:c>
      <x:c r="F44" t="str">
        <x:v>Nice</x:v>
      </x:c>
      <x:c r="G44" t="str">
        <x:v>France</x:v>
      </x:c>
      <x:c r="H44" t="str">
        <x:v>Client inactif</x:v>
      </x:c>
      <x:c r="I44" t="n">
        <x:v>46104</x:v>
      </x:c>
      <x:c r="J44" t="str"/>
    </x:row>
    <x:row r="45">
      <x:c r="A45" t="str">
        <x:v>CL-0044</x:v>
      </x:c>
      <x:c r="B45" t="str">
        <x:v>Sophie Moreau</x:v>
      </x:c>
      <x:c r="C45" t="str">
        <x:v>Digital France</x:v>
      </x:c>
      <x:c r="D45" t="str">
        <x:v>sophie.moreau@exemple.fr</x:v>
      </x:c>
      <x:c r="E45" t="str">
        <x:v>06 70 31 32 20</x:v>
      </x:c>
      <x:c r="F45" t="str">
        <x:v>Nantes</x:v>
      </x:c>
      <x:c r="G45" t="str">
        <x:v>France</x:v>
      </x:c>
      <x:c r="H45" t="str">
        <x:v>Client inactif</x:v>
      </x:c>
      <x:c r="I45" t="n">
        <x:v>46287</x:v>
      </x:c>
      <x:c r="J45" t="str"/>
    </x:row>
    <x:row r="46">
      <x:c r="A46" t="str">
        <x:v>CL-0045</x:v>
      </x:c>
      <x:c r="B46" t="str">
        <x:v>Marie Roux</x:v>
      </x:c>
      <x:c r="C46" t="str">
        <x:v>Agence Métropole</x:v>
      </x:c>
      <x:c r="D46" t="str">
        <x:v>marie.roux@exemple.fr</x:v>
      </x:c>
      <x:c r="E46" t="str">
        <x:v>06 51 99 83 51</x:v>
      </x:c>
      <x:c r="F46" t="str">
        <x:v>Rennes</x:v>
      </x:c>
      <x:c r="G46" t="str">
        <x:v>France</x:v>
      </x:c>
      <x:c r="H46" t="str">
        <x:v>Prospect</x:v>
      </x:c>
      <x:c r="I46" t="n">
        <x:v>46105</x:v>
      </x:c>
      <x:c r="J46" t="str"/>
    </x:row>
    <x:row r="47">
      <x:c r="A47" t="str">
        <x:v>CL-0046</x:v>
      </x:c>
      <x:c r="B47" t="str">
        <x:v>Julien Girard</x:v>
      </x:c>
      <x:c r="C47" t="str">
        <x:v>Maison Verte</x:v>
      </x:c>
      <x:c r="D47" t="str">
        <x:v>julien.girard@exemple.fr</x:v>
      </x:c>
      <x:c r="E47" t="str">
        <x:v>06 18 11 77 79</x:v>
      </x:c>
      <x:c r="F47" t="str">
        <x:v>Lyon</x:v>
      </x:c>
      <x:c r="G47" t="str">
        <x:v>France</x:v>
      </x:c>
      <x:c r="H47" t="str">
        <x:v>Client actif</x:v>
      </x:c>
      <x:c r="I47" t="n">
        <x:v>46337</x:v>
      </x:c>
      <x:c r="J47" t="str"/>
    </x:row>
    <x:row r="48">
      <x:c r="A48" t="str">
        <x:v>CL-0047</x:v>
      </x:c>
      <x:c r="B48" t="str">
        <x:v>Claire Bernard</x:v>
      </x:c>
      <x:c r="C48" t="str">
        <x:v>Pro Services</x:v>
      </x:c>
      <x:c r="D48" t="str">
        <x:v>claire.bernard@exemple.fr</x:v>
      </x:c>
      <x:c r="E48" t="str">
        <x:v>06 43 15 82 53</x:v>
      </x:c>
      <x:c r="F48" t="str">
        <x:v>Toulouse</x:v>
      </x:c>
      <x:c r="G48" t="str">
        <x:v>France</x:v>
      </x:c>
      <x:c r="H48" t="str">
        <x:v>Client inactif</x:v>
      </x:c>
      <x:c r="I48" t="n">
        <x:v>46274</x:v>
      </x:c>
      <x:c r="J48" t="str"/>
    </x:row>
    <x:row r="49">
      <x:c r="A49" t="str">
        <x:v>CL-0048</x:v>
      </x:c>
      <x:c r="B49" t="str">
        <x:v>Camille Durand</x:v>
      </x:c>
      <x:c r="C49" t="str">
        <x:v>Studio Créatif</x:v>
      </x:c>
      <x:c r="D49" t="str">
        <x:v>camille.durand@exemple.fr</x:v>
      </x:c>
      <x:c r="E49" t="str">
        <x:v>06 22 13 98 54</x:v>
      </x:c>
      <x:c r="F49" t="str">
        <x:v>Lille</x:v>
      </x:c>
      <x:c r="G49" t="str">
        <x:v>France</x:v>
      </x:c>
      <x:c r="H49" t="str">
        <x:v>Client inactif</x:v>
      </x:c>
      <x:c r="I49" t="n">
        <x:v>46059</x:v>
      </x:c>
      <x:c r="J49" t="str"/>
    </x:row>
    <x:row r="50">
      <x:c r="A50" t="str">
        <x:v>CL-0049</x:v>
      </x:c>
      <x:c r="B50" t="str">
        <x:v>Antoine Martin</x:v>
      </x:c>
      <x:c r="C50" t="str">
        <x:v>Pro Services</x:v>
      </x:c>
      <x:c r="D50" t="str">
        <x:v>antoine.martin@exemple.fr</x:v>
      </x:c>
      <x:c r="E50" t="str">
        <x:v>06 64 19 56 89</x:v>
      </x:c>
      <x:c r="F50" t="str">
        <x:v>Nice</x:v>
      </x:c>
      <x:c r="G50" t="str">
        <x:v>France</x:v>
      </x:c>
      <x:c r="H50" t="str">
        <x:v>Prospect</x:v>
      </x:c>
      <x:c r="I50" t="n">
        <x:v>46247</x:v>
      </x:c>
      <x:c r="J50" t="str"/>
    </x:row>
    <x:row r="51">
      <x:c r="A51" t="str">
        <x:v>CL-0050</x:v>
      </x:c>
      <x:c r="B51" t="str">
        <x:v>Lucas Moreau</x:v>
      </x:c>
      <x:c r="C51" t="str">
        <x:v>PME Conseil</x:v>
      </x:c>
      <x:c r="D51" t="str">
        <x:v>lucas.moreau@exemple.fr</x:v>
      </x:c>
      <x:c r="E51" t="str">
        <x:v>06 81 31 46 92</x:v>
      </x:c>
      <x:c r="F51" t="str">
        <x:v>Lyon</x:v>
      </x:c>
      <x:c r="G51" t="str">
        <x:v>France</x:v>
      </x:c>
      <x:c r="H51" t="str">
        <x:v>Prospect</x:v>
      </x:c>
      <x:c r="I51" t="n">
        <x:v>46037</x:v>
      </x:c>
      <x:c r="J51" t="str"/>
    </x:row>
    <x:row r="52">
      <x:c r="A52" t="str">
        <x:v>CL-0051</x:v>
      </x:c>
      <x:c r="B52" t="str">
        <x:v>Lucas Durand</x:v>
      </x:c>
      <x:c r="C52" t="str">
        <x:v>Atelier Lumière</x:v>
      </x:c>
      <x:c r="D52" t="str">
        <x:v>lucas.durand@exemple.fr</x:v>
      </x:c>
      <x:c r="E52" t="str">
        <x:v>06 68 40 31 18</x:v>
      </x:c>
      <x:c r="F52" t="str">
        <x:v>Lille</x:v>
      </x:c>
      <x:c r="G52" t="str">
        <x:v>France</x:v>
      </x:c>
      <x:c r="H52" t="str">
        <x:v>Prospect</x:v>
      </x:c>
      <x:c r="I52" t="n">
        <x:v>46060</x:v>
      </x:c>
      <x:c r="J52" t="str"/>
    </x:row>
    <x:row r="53">
      <x:c r="A53" t="str">
        <x:v>CL-0052</x:v>
      </x:c>
      <x:c r="B53" t="str">
        <x:v>Marie Leroy</x:v>
      </x:c>
      <x:c r="C53" t="str">
        <x:v>Tech Solution</x:v>
      </x:c>
      <x:c r="D53" t="str">
        <x:v>marie.leroy@exemple.fr</x:v>
      </x:c>
      <x:c r="E53" t="str">
        <x:v>06 49 87 94 55</x:v>
      </x:c>
      <x:c r="F53" t="str">
        <x:v>Nice</x:v>
      </x:c>
      <x:c r="G53" t="str">
        <x:v>France</x:v>
      </x:c>
      <x:c r="H53" t="str">
        <x:v>Client inactif</x:v>
      </x:c>
      <x:c r="I53" t="n">
        <x:v>46154</x:v>
      </x:c>
      <x:c r="J53" t="str"/>
    </x:row>
    <x:row r="54">
      <x:c r="A54" t="str">
        <x:v>CL-0053</x:v>
      </x:c>
      <x:c r="B54" t="str">
        <x:v>Marie Bernard</x:v>
      </x:c>
      <x:c r="C54" t="str">
        <x:v>Agence Métropole</x:v>
      </x:c>
      <x:c r="D54" t="str">
        <x:v>marie.bernard@exemple.fr</x:v>
      </x:c>
      <x:c r="E54" t="str">
        <x:v>06 38 28 34 64</x:v>
      </x:c>
      <x:c r="F54" t="str">
        <x:v>Rennes</x:v>
      </x:c>
      <x:c r="G54" t="str">
        <x:v>France</x:v>
      </x:c>
      <x:c r="H54" t="str">
        <x:v>Client actif</x:v>
      </x:c>
      <x:c r="I54" t="n">
        <x:v>46084</x:v>
      </x:c>
      <x:c r="J54" t="str"/>
    </x:row>
    <x:row r="55">
      <x:c r="A55" t="str">
        <x:v>CL-0054</x:v>
      </x:c>
      <x:c r="B55" t="str">
        <x:v>Marie Durand</x:v>
      </x:c>
      <x:c r="C55" t="str">
        <x:v>Agence Métropole</x:v>
      </x:c>
      <x:c r="D55" t="str">
        <x:v>marie.durand@exemple.fr</x:v>
      </x:c>
      <x:c r="E55" t="str">
        <x:v>06 77 88 75 71</x:v>
      </x:c>
      <x:c r="F55" t="str">
        <x:v>Paris</x:v>
      </x:c>
      <x:c r="G55" t="str">
        <x:v>France</x:v>
      </x:c>
      <x:c r="H55" t="str">
        <x:v>Prospect</x:v>
      </x:c>
      <x:c r="I55" t="n">
        <x:v>46029</x:v>
      </x:c>
      <x:c r="J55" t="str"/>
    </x:row>
    <x:row r="56">
      <x:c r="A56" t="str">
        <x:v>CL-0055</x:v>
      </x:c>
      <x:c r="B56" t="str">
        <x:v>Camille Moreau</x:v>
      </x:c>
      <x:c r="C56" t="str">
        <x:v>Nova Conseil</x:v>
      </x:c>
      <x:c r="D56" t="str">
        <x:v>camille.moreau@exemple.fr</x:v>
      </x:c>
      <x:c r="E56" t="str">
        <x:v>06 73 25 80 54</x:v>
      </x:c>
      <x:c r="F56" t="str">
        <x:v>Paris</x:v>
      </x:c>
      <x:c r="G56" t="str">
        <x:v>France</x:v>
      </x:c>
      <x:c r="H56" t="str">
        <x:v>Prospect</x:v>
      </x:c>
      <x:c r="I56" t="n">
        <x:v>46074</x:v>
      </x:c>
      <x:c r="J56" t="str"/>
    </x:row>
    <x:row r="57">
      <x:c r="A57" t="str">
        <x:v>CL-0056</x:v>
      </x:c>
      <x:c r="B57" t="str">
        <x:v>Lucas Durand</x:v>
      </x:c>
      <x:c r="C57" t="str">
        <x:v>Atelier Lumière</x:v>
      </x:c>
      <x:c r="D57" t="str">
        <x:v>lucas.durand@exemple.fr</x:v>
      </x:c>
      <x:c r="E57" t="str">
        <x:v>06 29 43 94 40</x:v>
      </x:c>
      <x:c r="F57" t="str">
        <x:v>Lille</x:v>
      </x:c>
      <x:c r="G57" t="str">
        <x:v>France</x:v>
      </x:c>
      <x:c r="H57" t="str">
        <x:v>Client inactif</x:v>
      </x:c>
      <x:c r="I57" t="n">
        <x:v>46256</x:v>
      </x:c>
      <x:c r="J57" t="str"/>
    </x:row>
    <x:row r="58">
      <x:c r="A58" t="str">
        <x:v>CL-0057</x:v>
      </x:c>
      <x:c r="B58" t="str">
        <x:v>Claire Bernard</x:v>
      </x:c>
      <x:c r="C58" t="str">
        <x:v>Atelier Lumière</x:v>
      </x:c>
      <x:c r="D58" t="str">
        <x:v>claire.bernard@exemple.fr</x:v>
      </x:c>
      <x:c r="E58" t="str">
        <x:v>06 42 27 25 47</x:v>
      </x:c>
      <x:c r="F58" t="str">
        <x:v>Nantes</x:v>
      </x:c>
      <x:c r="G58" t="str">
        <x:v>France</x:v>
      </x:c>
      <x:c r="H58" t="str">
        <x:v>Prospect</x:v>
      </x:c>
      <x:c r="I58" t="n">
        <x:v>46378</x:v>
      </x:c>
      <x:c r="J58" t="str"/>
    </x:row>
    <x:row r="59">
      <x:c r="A59" t="str">
        <x:v>CL-0058</x:v>
      </x:c>
      <x:c r="B59" t="str">
        <x:v>Thomas Durand</x:v>
      </x:c>
      <x:c r="C59" t="str">
        <x:v>PME Conseil</x:v>
      </x:c>
      <x:c r="D59" t="str">
        <x:v>thomas.durand@exemple.fr</x:v>
      </x:c>
      <x:c r="E59" t="str">
        <x:v>06 18 95 49 96</x:v>
      </x:c>
      <x:c r="F59" t="str">
        <x:v>Bordeaux</x:v>
      </x:c>
      <x:c r="G59" t="str">
        <x:v>France</x:v>
      </x:c>
      <x:c r="H59" t="str">
        <x:v>Client actif</x:v>
      </x:c>
      <x:c r="I59" t="n">
        <x:v>46273</x:v>
      </x:c>
      <x:c r="J59" t="str"/>
    </x:row>
    <x:row r="60">
      <x:c r="A60" t="str">
        <x:v>CL-0059</x:v>
      </x:c>
      <x:c r="B60" t="str">
        <x:v>Lucas Petit</x:v>
      </x:c>
      <x:c r="C60" t="str">
        <x:v>Atelier Lumière</x:v>
      </x:c>
      <x:c r="D60" t="str">
        <x:v>lucas.petit@exemple.fr</x:v>
      </x:c>
      <x:c r="E60" t="str">
        <x:v>06 50 42 26 18</x:v>
      </x:c>
      <x:c r="F60" t="str">
        <x:v>Marseille</x:v>
      </x:c>
      <x:c r="G60" t="str">
        <x:v>France</x:v>
      </x:c>
      <x:c r="H60" t="str">
        <x:v>Client inactif</x:v>
      </x:c>
      <x:c r="I60" t="n">
        <x:v>46114</x:v>
      </x:c>
      <x:c r="J60" t="str"/>
    </x:row>
    <x:row r="61">
      <x:c r="A61" t="str">
        <x:v>CL-0060</x:v>
      </x:c>
      <x:c r="B61" t="str">
        <x:v>Nicolas Roux</x:v>
      </x:c>
      <x:c r="C61" t="str">
        <x:v>Tech Solution</x:v>
      </x:c>
      <x:c r="D61" t="str">
        <x:v>nicolas.roux@exemple.fr</x:v>
      </x:c>
      <x:c r="E61" t="str">
        <x:v>06 24 25 63 21</x:v>
      </x:c>
      <x:c r="F61" t="str">
        <x:v>Strasbourg</x:v>
      </x:c>
      <x:c r="G61" t="str">
        <x:v>France</x:v>
      </x:c>
      <x:c r="H61" t="str">
        <x:v>Prospect</x:v>
      </x:c>
      <x:c r="I61" t="n">
        <x:v>46379</x:v>
      </x:c>
      <x:c r="J61" t="str"/>
    </x:row>
    <x:row r="62">
      <x:c r="A62" t="str">
        <x:v>CL-0061</x:v>
      </x:c>
      <x:c r="B62" t="str">
        <x:v>Julien Girard</x:v>
      </x:c>
      <x:c r="C62" t="str">
        <x:v>Agence Métropole</x:v>
      </x:c>
      <x:c r="D62" t="str">
        <x:v>julien.girard@exemple.fr</x:v>
      </x:c>
      <x:c r="E62" t="str">
        <x:v>06 62 76 96 27</x:v>
      </x:c>
      <x:c r="F62" t="str">
        <x:v>Nice</x:v>
      </x:c>
      <x:c r="G62" t="str">
        <x:v>France</x:v>
      </x:c>
      <x:c r="H62" t="str">
        <x:v>Client inactif</x:v>
      </x:c>
      <x:c r="I62" t="n">
        <x:v>46118</x:v>
      </x:c>
      <x:c r="J62" t="str"/>
    </x:row>
    <x:row r="63">
      <x:c r="A63" t="str">
        <x:v>CL-0062</x:v>
      </x:c>
      <x:c r="B63" t="str">
        <x:v>Thomas Moreau</x:v>
      </x:c>
      <x:c r="C63" t="str">
        <x:v>Maison Verte</x:v>
      </x:c>
      <x:c r="D63" t="str">
        <x:v>thomas.moreau@exemple.fr</x:v>
      </x:c>
      <x:c r="E63" t="str">
        <x:v>06 30 20 17 79</x:v>
      </x:c>
      <x:c r="F63" t="str">
        <x:v>Paris</x:v>
      </x:c>
      <x:c r="G63" t="str">
        <x:v>France</x:v>
      </x:c>
      <x:c r="H63" t="str">
        <x:v>Client actif</x:v>
      </x:c>
      <x:c r="I63" t="n">
        <x:v>46138</x:v>
      </x:c>
      <x:c r="J63" t="str"/>
    </x:row>
    <x:row r="64">
      <x:c r="A64" t="str">
        <x:v>CL-0063</x:v>
      </x:c>
      <x:c r="B64" t="str">
        <x:v>Julie Fournier</x:v>
      </x:c>
      <x:c r="C64" t="str">
        <x:v>Maison Verte</x:v>
      </x:c>
      <x:c r="D64" t="str">
        <x:v>julie.fournier@exemple.fr</x:v>
      </x:c>
      <x:c r="E64" t="str">
        <x:v>06 39 26 45 86</x:v>
      </x:c>
      <x:c r="F64" t="str">
        <x:v>Rennes</x:v>
      </x:c>
      <x:c r="G64" t="str">
        <x:v>France</x:v>
      </x:c>
      <x:c r="H64" t="str">
        <x:v>Client actif</x:v>
      </x:c>
      <x:c r="I64" t="n">
        <x:v>46349</x:v>
      </x:c>
      <x:c r="J64" t="str"/>
    </x:row>
    <x:row r="65">
      <x:c r="A65" t="str">
        <x:v>CL-0064</x:v>
      </x:c>
      <x:c r="B65" t="str">
        <x:v>Julien Fournier</x:v>
      </x:c>
      <x:c r="C65" t="str">
        <x:v>PME Conseil</x:v>
      </x:c>
      <x:c r="D65" t="str">
        <x:v>julien.fournier@exemple.fr</x:v>
      </x:c>
      <x:c r="E65" t="str">
        <x:v>06 96 13 13 49</x:v>
      </x:c>
      <x:c r="F65" t="str">
        <x:v>Lyon</x:v>
      </x:c>
      <x:c r="G65" t="str">
        <x:v>France</x:v>
      </x:c>
      <x:c r="H65" t="str">
        <x:v>Client inactif</x:v>
      </x:c>
      <x:c r="I65" t="n">
        <x:v>46216</x:v>
      </x:c>
      <x:c r="J65" t="str"/>
    </x:row>
    <x:row r="66">
      <x:c r="A66" t="str">
        <x:v>CL-0065</x:v>
      </x:c>
      <x:c r="B66" t="str">
        <x:v>Sophie Durand</x:v>
      </x:c>
      <x:c r="C66" t="str">
        <x:v>Studio Créatif</x:v>
      </x:c>
      <x:c r="D66" t="str">
        <x:v>sophie.durand@exemple.fr</x:v>
      </x:c>
      <x:c r="E66" t="str">
        <x:v>06 74 22 56 24</x:v>
      </x:c>
      <x:c r="F66" t="str">
        <x:v>Lille</x:v>
      </x:c>
      <x:c r="G66" t="str">
        <x:v>France</x:v>
      </x:c>
      <x:c r="H66" t="str">
        <x:v>Client actif</x:v>
      </x:c>
      <x:c r="I66" t="n">
        <x:v>46323</x:v>
      </x:c>
      <x:c r="J66" t="str"/>
    </x:row>
    <x:row r="67">
      <x:c r="A67" t="str">
        <x:v>CL-0066</x:v>
      </x:c>
      <x:c r="B67" t="str">
        <x:v>Thomas Leroy</x:v>
      </x:c>
      <x:c r="C67" t="str">
        <x:v>Groupe Horizon</x:v>
      </x:c>
      <x:c r="D67" t="str">
        <x:v>thomas.leroy@exemple.fr</x:v>
      </x:c>
      <x:c r="E67" t="str">
        <x:v>06 86 27 22 47</x:v>
      </x:c>
      <x:c r="F67" t="str">
        <x:v>Toulouse</x:v>
      </x:c>
      <x:c r="G67" t="str">
        <x:v>France</x:v>
      </x:c>
      <x:c r="H67" t="str">
        <x:v>Prospect</x:v>
      </x:c>
      <x:c r="I67" t="n">
        <x:v>46319</x:v>
      </x:c>
      <x:c r="J67" t="str"/>
    </x:row>
    <x:row r="68">
      <x:c r="A68" t="str">
        <x:v>CL-0067</x:v>
      </x:c>
      <x:c r="B68" t="str">
        <x:v>Claire Durand</x:v>
      </x:c>
      <x:c r="C68" t="str">
        <x:v>Maison Verte</x:v>
      </x:c>
      <x:c r="D68" t="str">
        <x:v>claire.durand@exemple.fr</x:v>
      </x:c>
      <x:c r="E68" t="str">
        <x:v>06 25 44 53 56</x:v>
      </x:c>
      <x:c r="F68" t="str">
        <x:v>Bordeaux</x:v>
      </x:c>
      <x:c r="G68" t="str">
        <x:v>France</x:v>
      </x:c>
      <x:c r="H68" t="str">
        <x:v>Client actif</x:v>
      </x:c>
      <x:c r="I68" t="n">
        <x:v>46062</x:v>
      </x:c>
      <x:c r="J68" t="str"/>
    </x:row>
    <x:row r="69">
      <x:c r="A69" t="str">
        <x:v>CL-0068</x:v>
      </x:c>
      <x:c r="B69" t="str">
        <x:v>Thomas Durand</x:v>
      </x:c>
      <x:c r="C69" t="str">
        <x:v>Pro Services</x:v>
      </x:c>
      <x:c r="D69" t="str">
        <x:v>thomas.durand@exemple.fr</x:v>
      </x:c>
      <x:c r="E69" t="str">
        <x:v>06 80 32 22 73</x:v>
      </x:c>
      <x:c r="F69" t="str">
        <x:v>Bordeaux</x:v>
      </x:c>
      <x:c r="G69" t="str">
        <x:v>France</x:v>
      </x:c>
      <x:c r="H69" t="str">
        <x:v>Prospect</x:v>
      </x:c>
      <x:c r="I69" t="n">
        <x:v>46137</x:v>
      </x:c>
      <x:c r="J69" t="str"/>
    </x:row>
    <x:row r="70">
      <x:c r="A70" t="str">
        <x:v>CL-0069</x:v>
      </x:c>
      <x:c r="B70" t="str">
        <x:v>Camille Petit</x:v>
      </x:c>
      <x:c r="C70" t="str">
        <x:v>Digital France</x:v>
      </x:c>
      <x:c r="D70" t="str">
        <x:v>camille.petit@exemple.fr</x:v>
      </x:c>
      <x:c r="E70" t="str">
        <x:v>06 57 69 93 72</x:v>
      </x:c>
      <x:c r="F70" t="str">
        <x:v>Lille</x:v>
      </x:c>
      <x:c r="G70" t="str">
        <x:v>France</x:v>
      </x:c>
      <x:c r="H70" t="str">
        <x:v>Client actif</x:v>
      </x:c>
      <x:c r="I70" t="n">
        <x:v>46290</x:v>
      </x:c>
      <x:c r="J70" t="str"/>
    </x:row>
    <x:row r="71">
      <x:c r="A71" t="str">
        <x:v>CL-0070</x:v>
      </x:c>
      <x:c r="B71" t="str">
        <x:v>Antoine Bernard</x:v>
      </x:c>
      <x:c r="C71" t="str">
        <x:v>Agence Métropole</x:v>
      </x:c>
      <x:c r="D71" t="str">
        <x:v>antoine.bernard@exemple.fr</x:v>
      </x:c>
      <x:c r="E71" t="str">
        <x:v>06 24 73 48 97</x:v>
      </x:c>
      <x:c r="F71" t="str">
        <x:v>Nantes</x:v>
      </x:c>
      <x:c r="G71" t="str">
        <x:v>France</x:v>
      </x:c>
      <x:c r="H71" t="str">
        <x:v>Client actif</x:v>
      </x:c>
      <x:c r="I71" t="n">
        <x:v>46107</x:v>
      </x:c>
      <x:c r="J71" t="str"/>
    </x:row>
    <x:row r="72">
      <x:c r="A72" t="str">
        <x:v>CL-0071</x:v>
      </x:c>
      <x:c r="B72" t="str">
        <x:v>Julie Girard</x:v>
      </x:c>
      <x:c r="C72" t="str">
        <x:v>Studio Créatif</x:v>
      </x:c>
      <x:c r="D72" t="str">
        <x:v>julie.girard@exemple.fr</x:v>
      </x:c>
      <x:c r="E72" t="str">
        <x:v>06 48 66 86 86</x:v>
      </x:c>
      <x:c r="F72" t="str">
        <x:v>Nice</x:v>
      </x:c>
      <x:c r="G72" t="str">
        <x:v>France</x:v>
      </x:c>
      <x:c r="H72" t="str">
        <x:v>Client actif</x:v>
      </x:c>
      <x:c r="I72" t="n">
        <x:v>46217</x:v>
      </x:c>
      <x:c r="J72" t="str"/>
    </x:row>
    <x:row r="73">
      <x:c r="A73" t="str">
        <x:v>CL-0072</x:v>
      </x:c>
      <x:c r="B73" t="str">
        <x:v>Lucas Roux</x:v>
      </x:c>
      <x:c r="C73" t="str">
        <x:v>Agence Métropole</x:v>
      </x:c>
      <x:c r="D73" t="str">
        <x:v>lucas.roux@exemple.fr</x:v>
      </x:c>
      <x:c r="E73" t="str">
        <x:v>06 25 71 49 82</x:v>
      </x:c>
      <x:c r="F73" t="str">
        <x:v>Nantes</x:v>
      </x:c>
      <x:c r="G73" t="str">
        <x:v>France</x:v>
      </x:c>
      <x:c r="H73" t="str">
        <x:v>Prospect</x:v>
      </x:c>
      <x:c r="I73" t="n">
        <x:v>46174</x:v>
      </x:c>
      <x:c r="J73" t="str"/>
    </x:row>
    <x:row r="74">
      <x:c r="A74" t="str">
        <x:v>CL-0073</x:v>
      </x:c>
      <x:c r="B74" t="str">
        <x:v>Thomas Martin</x:v>
      </x:c>
      <x:c r="C74" t="str">
        <x:v>Tech Solution</x:v>
      </x:c>
      <x:c r="D74" t="str">
        <x:v>thomas.martin@exemple.fr</x:v>
      </x:c>
      <x:c r="E74" t="str">
        <x:v>06 59 11 41 61</x:v>
      </x:c>
      <x:c r="F74" t="str">
        <x:v>Nice</x:v>
      </x:c>
      <x:c r="G74" t="str">
        <x:v>France</x:v>
      </x:c>
      <x:c r="H74" t="str">
        <x:v>Client actif</x:v>
      </x:c>
      <x:c r="I74" t="n">
        <x:v>46241</x:v>
      </x:c>
      <x:c r="J74" t="str"/>
    </x:row>
    <x:row r="75">
      <x:c r="A75" t="str">
        <x:v>CL-0074</x:v>
      </x:c>
      <x:c r="B75" t="str">
        <x:v>Julien Leroy</x:v>
      </x:c>
      <x:c r="C75" t="str">
        <x:v>Groupe Horizon</x:v>
      </x:c>
      <x:c r="D75" t="str">
        <x:v>julien.leroy@exemple.fr</x:v>
      </x:c>
      <x:c r="E75" t="str">
        <x:v>06 55 37 16 76</x:v>
      </x:c>
      <x:c r="F75" t="str">
        <x:v>Marseille</x:v>
      </x:c>
      <x:c r="G75" t="str">
        <x:v>France</x:v>
      </x:c>
      <x:c r="H75" t="str">
        <x:v>Client actif</x:v>
      </x:c>
      <x:c r="I75" t="n">
        <x:v>46034</x:v>
      </x:c>
      <x:c r="J75" t="str"/>
    </x:row>
    <x:row r="76">
      <x:c r="A76" t="str">
        <x:v>CL-0075</x:v>
      </x:c>
      <x:c r="B76" t="str">
        <x:v>Sophie Martin</x:v>
      </x:c>
      <x:c r="C76" t="str">
        <x:v>Pro Services</x:v>
      </x:c>
      <x:c r="D76" t="str">
        <x:v>sophie.martin@exemple.fr</x:v>
      </x:c>
      <x:c r="E76" t="str">
        <x:v>06 86 75 96 26</x:v>
      </x:c>
      <x:c r="F76" t="str">
        <x:v>Lyon</x:v>
      </x:c>
      <x:c r="G76" t="str">
        <x:v>France</x:v>
      </x:c>
      <x:c r="H76" t="str">
        <x:v>Client inactif</x:v>
      </x:c>
      <x:c r="I76" t="n">
        <x:v>46098</x:v>
      </x:c>
      <x:c r="J76" t="str"/>
    </x:row>
    <x:row r="77">
      <x:c r="A77" t="str">
        <x:v>CL-0076</x:v>
      </x:c>
      <x:c r="B77" t="str">
        <x:v>Sophie Girard</x:v>
      </x:c>
      <x:c r="C77" t="str">
        <x:v>Digital France</x:v>
      </x:c>
      <x:c r="D77" t="str">
        <x:v>sophie.girard@exemple.fr</x:v>
      </x:c>
      <x:c r="E77" t="str">
        <x:v>06 79 49 14 60</x:v>
      </x:c>
      <x:c r="F77" t="str">
        <x:v>Rennes</x:v>
      </x:c>
      <x:c r="G77" t="str">
        <x:v>France</x:v>
      </x:c>
      <x:c r="H77" t="str">
        <x:v>Client actif</x:v>
      </x:c>
      <x:c r="I77" t="n">
        <x:v>46115</x:v>
      </x:c>
      <x:c r="J77" t="str"/>
    </x:row>
    <x:row r="78">
      <x:c r="A78" t="str">
        <x:v>CL-0077</x:v>
      </x:c>
      <x:c r="B78" t="str">
        <x:v>Julien Bernard</x:v>
      </x:c>
      <x:c r="C78" t="str">
        <x:v>Studio Créatif</x:v>
      </x:c>
      <x:c r="D78" t="str">
        <x:v>julien.bernard@exemple.fr</x:v>
      </x:c>
      <x:c r="E78" t="str">
        <x:v>06 76 32 79 74</x:v>
      </x:c>
      <x:c r="F78" t="str">
        <x:v>Toulouse</x:v>
      </x:c>
      <x:c r="G78" t="str">
        <x:v>France</x:v>
      </x:c>
      <x:c r="H78" t="str">
        <x:v>Client inactif</x:v>
      </x:c>
      <x:c r="I78" t="n">
        <x:v>46364</x:v>
      </x:c>
      <x:c r="J78" t="str"/>
    </x:row>
    <x:row r="79">
      <x:c r="A79" t="str">
        <x:v>CL-0078</x:v>
      </x:c>
      <x:c r="B79" t="str">
        <x:v>Sophie Girard</x:v>
      </x:c>
      <x:c r="C79" t="str">
        <x:v>Tech Solution</x:v>
      </x:c>
      <x:c r="D79" t="str">
        <x:v>sophie.girard@exemple.fr</x:v>
      </x:c>
      <x:c r="E79" t="str">
        <x:v>06 46 33 44 67</x:v>
      </x:c>
      <x:c r="F79" t="str">
        <x:v>Marseille</x:v>
      </x:c>
      <x:c r="G79" t="str">
        <x:v>France</x:v>
      </x:c>
      <x:c r="H79" t="str">
        <x:v>Client actif</x:v>
      </x:c>
      <x:c r="I79" t="n">
        <x:v>46040</x:v>
      </x:c>
      <x:c r="J79" t="str"/>
    </x:row>
    <x:row r="80">
      <x:c r="A80" t="str">
        <x:v>CL-0079</x:v>
      </x:c>
      <x:c r="B80" t="str">
        <x:v>Claire Durand</x:v>
      </x:c>
      <x:c r="C80" t="str">
        <x:v>Groupe Horizon</x:v>
      </x:c>
      <x:c r="D80" t="str">
        <x:v>claire.durand@exemple.fr</x:v>
      </x:c>
      <x:c r="E80" t="str">
        <x:v>06 47 55 89 61</x:v>
      </x:c>
      <x:c r="F80" t="str">
        <x:v>Lille</x:v>
      </x:c>
      <x:c r="G80" t="str">
        <x:v>France</x:v>
      </x:c>
      <x:c r="H80" t="str">
        <x:v>Client inactif</x:v>
      </x:c>
      <x:c r="I80" t="n">
        <x:v>46150</x:v>
      </x:c>
      <x:c r="J80" t="str"/>
    </x:row>
    <x:row r="81">
      <x:c r="A81" t="str">
        <x:v>CL-0080</x:v>
      </x:c>
      <x:c r="B81" t="str">
        <x:v>Marie Petit</x:v>
      </x:c>
      <x:c r="C81" t="str">
        <x:v>Tech Solution</x:v>
      </x:c>
      <x:c r="D81" t="str">
        <x:v>marie.petit@exemple.fr</x:v>
      </x:c>
      <x:c r="E81" t="str">
        <x:v>06 46 96 19 90</x:v>
      </x:c>
      <x:c r="F81" t="str">
        <x:v>Paris</x:v>
      </x:c>
      <x:c r="G81" t="str">
        <x:v>France</x:v>
      </x:c>
      <x:c r="H81" t="str">
        <x:v>Prospect</x:v>
      </x:c>
      <x:c r="I81" t="n">
        <x:v>46345</x:v>
      </x:c>
      <x:c r="J81" t="str"/>
    </x:row>
    <x:row r="82">
      <x:c r="A82" t="str">
        <x:v>CL-0081</x:v>
      </x:c>
      <x:c r="B82" t="str">
        <x:v>Camille Leroy</x:v>
      </x:c>
      <x:c r="C82" t="str">
        <x:v>Studio Créatif</x:v>
      </x:c>
      <x:c r="D82" t="str">
        <x:v>camille.leroy@exemple.fr</x:v>
      </x:c>
      <x:c r="E82" t="str">
        <x:v>06 91 48 77 75</x:v>
      </x:c>
      <x:c r="F82" t="str">
        <x:v>Nantes</x:v>
      </x:c>
      <x:c r="G82" t="str">
        <x:v>France</x:v>
      </x:c>
      <x:c r="H82" t="str">
        <x:v>Prospect</x:v>
      </x:c>
      <x:c r="I82" t="n">
        <x:v>46311</x:v>
      </x:c>
      <x:c r="J82" t="str"/>
    </x:row>
    <x:row r="83">
      <x:c r="A83" t="str">
        <x:v>CL-0082</x:v>
      </x:c>
      <x:c r="B83" t="str">
        <x:v>Camille Fournier</x:v>
      </x:c>
      <x:c r="C83" t="str">
        <x:v>Groupe Horizon</x:v>
      </x:c>
      <x:c r="D83" t="str">
        <x:v>camille.fournier@exemple.fr</x:v>
      </x:c>
      <x:c r="E83" t="str">
        <x:v>06 47 14 30 74</x:v>
      </x:c>
      <x:c r="F83" t="str">
        <x:v>Nice</x:v>
      </x:c>
      <x:c r="G83" t="str">
        <x:v>France</x:v>
      </x:c>
      <x:c r="H83" t="str">
        <x:v>Client inactif</x:v>
      </x:c>
      <x:c r="I83" t="n">
        <x:v>46026</x:v>
      </x:c>
      <x:c r="J83" t="str"/>
    </x:row>
    <x:row r="84">
      <x:c r="A84" t="str">
        <x:v>CL-0083</x:v>
      </x:c>
      <x:c r="B84" t="str">
        <x:v>Nicolas Fournier</x:v>
      </x:c>
      <x:c r="C84" t="str">
        <x:v>Studio Créatif</x:v>
      </x:c>
      <x:c r="D84" t="str">
        <x:v>nicolas.fournier@exemple.fr</x:v>
      </x:c>
      <x:c r="E84" t="str">
        <x:v>06 85 39 42 21</x:v>
      </x:c>
      <x:c r="F84" t="str">
        <x:v>Strasbourg</x:v>
      </x:c>
      <x:c r="G84" t="str">
        <x:v>France</x:v>
      </x:c>
      <x:c r="H84" t="str">
        <x:v>Prospect</x:v>
      </x:c>
      <x:c r="I84" t="n">
        <x:v>46213</x:v>
      </x:c>
      <x:c r="J84" t="str"/>
    </x:row>
    <x:row r="85">
      <x:c r="A85" t="str">
        <x:v>CL-0084</x:v>
      </x:c>
      <x:c r="B85" t="str">
        <x:v>Marie Leroy</x:v>
      </x:c>
      <x:c r="C85" t="str">
        <x:v>Atelier Lumière</x:v>
      </x:c>
      <x:c r="D85" t="str">
        <x:v>marie.leroy@exemple.fr</x:v>
      </x:c>
      <x:c r="E85" t="str">
        <x:v>06 84 44 66 48</x:v>
      </x:c>
      <x:c r="F85" t="str">
        <x:v>Lyon</x:v>
      </x:c>
      <x:c r="G85" t="str">
        <x:v>France</x:v>
      </x:c>
      <x:c r="H85" t="str">
        <x:v>Client inactif</x:v>
      </x:c>
      <x:c r="I85" t="n">
        <x:v>46322</x:v>
      </x:c>
      <x:c r="J85" t="str"/>
    </x:row>
    <x:row r="86">
      <x:c r="A86" t="str">
        <x:v>CL-0085</x:v>
      </x:c>
      <x:c r="B86" t="str">
        <x:v>Sophie Durand</x:v>
      </x:c>
      <x:c r="C86" t="str">
        <x:v>Tech Solution</x:v>
      </x:c>
      <x:c r="D86" t="str">
        <x:v>sophie.durand@exemple.fr</x:v>
      </x:c>
      <x:c r="E86" t="str">
        <x:v>06 90 15 58 48</x:v>
      </x:c>
      <x:c r="F86" t="str">
        <x:v>Marseille</x:v>
      </x:c>
      <x:c r="G86" t="str">
        <x:v>France</x:v>
      </x:c>
      <x:c r="H86" t="str">
        <x:v>Client actif</x:v>
      </x:c>
      <x:c r="I86" t="n">
        <x:v>46026</x:v>
      </x:c>
      <x:c r="J86" t="str"/>
    </x:row>
    <x:row r="87">
      <x:c r="A87" t="str">
        <x:v>CL-0086</x:v>
      </x:c>
      <x:c r="B87" t="str">
        <x:v>Nicolas Fournier</x:v>
      </x:c>
      <x:c r="C87" t="str">
        <x:v>Digital France</x:v>
      </x:c>
      <x:c r="D87" t="str">
        <x:v>nicolas.fournier@exemple.fr</x:v>
      </x:c>
      <x:c r="E87" t="str">
        <x:v>06 52 91 91 48</x:v>
      </x:c>
      <x:c r="F87" t="str">
        <x:v>Nice</x:v>
      </x:c>
      <x:c r="G87" t="str">
        <x:v>France</x:v>
      </x:c>
      <x:c r="H87" t="str">
        <x:v>Client inactif</x:v>
      </x:c>
      <x:c r="I87" t="n">
        <x:v>46271</x:v>
      </x:c>
      <x:c r="J87" t="str"/>
    </x:row>
    <x:row r="88">
      <x:c r="A88" t="str">
        <x:v>CL-0087</x:v>
      </x:c>
      <x:c r="B88" t="str">
        <x:v>Camille Petit</x:v>
      </x:c>
      <x:c r="C88" t="str">
        <x:v>PME Conseil</x:v>
      </x:c>
      <x:c r="D88" t="str">
        <x:v>camille.petit@exemple.fr</x:v>
      </x:c>
      <x:c r="E88" t="str">
        <x:v>06 36 71 15 72</x:v>
      </x:c>
      <x:c r="F88" t="str">
        <x:v>Strasbourg</x:v>
      </x:c>
      <x:c r="G88" t="str">
        <x:v>France</x:v>
      </x:c>
      <x:c r="H88" t="str">
        <x:v>Client actif</x:v>
      </x:c>
      <x:c r="I88" t="n">
        <x:v>46072</x:v>
      </x:c>
      <x:c r="J88" t="str"/>
    </x:row>
    <x:row r="89">
      <x:c r="A89" t="str">
        <x:v>CL-0088</x:v>
      </x:c>
      <x:c r="B89" t="str">
        <x:v>Claire Girard</x:v>
      </x:c>
      <x:c r="C89" t="str">
        <x:v>Atelier Lumière</x:v>
      </x:c>
      <x:c r="D89" t="str">
        <x:v>claire.girard@exemple.fr</x:v>
      </x:c>
      <x:c r="E89" t="str">
        <x:v>06 50 74 25 38</x:v>
      </x:c>
      <x:c r="F89" t="str">
        <x:v>Lille</x:v>
      </x:c>
      <x:c r="G89" t="str">
        <x:v>France</x:v>
      </x:c>
      <x:c r="H89" t="str">
        <x:v>Client actif</x:v>
      </x:c>
      <x:c r="I89" t="n">
        <x:v>46369</x:v>
      </x:c>
      <x:c r="J89" t="str"/>
    </x:row>
    <x:row r="90">
      <x:c r="A90" t="str">
        <x:v>CL-0089</x:v>
      </x:c>
      <x:c r="B90" t="str">
        <x:v>Marie Fournier</x:v>
      </x:c>
      <x:c r="C90" t="str">
        <x:v>Groupe Horizon</x:v>
      </x:c>
      <x:c r="D90" t="str">
        <x:v>marie.fournier@exemple.fr</x:v>
      </x:c>
      <x:c r="E90" t="str">
        <x:v>06 90 49 78 77</x:v>
      </x:c>
      <x:c r="F90" t="str">
        <x:v>Nice</x:v>
      </x:c>
      <x:c r="G90" t="str">
        <x:v>France</x:v>
      </x:c>
      <x:c r="H90" t="str">
        <x:v>Client inactif</x:v>
      </x:c>
      <x:c r="I90" t="n">
        <x:v>46126</x:v>
      </x:c>
      <x:c r="J90" t="str"/>
    </x:row>
    <x:row r="91">
      <x:c r="A91" t="str">
        <x:v>CL-0090</x:v>
      </x:c>
      <x:c r="B91" t="str">
        <x:v>Camille Roux</x:v>
      </x:c>
      <x:c r="C91" t="str">
        <x:v>Pro Services</x:v>
      </x:c>
      <x:c r="D91" t="str">
        <x:v>camille.roux@exemple.fr</x:v>
      </x:c>
      <x:c r="E91" t="str">
        <x:v>06 60 39 73 71</x:v>
      </x:c>
      <x:c r="F91" t="str">
        <x:v>Lyon</x:v>
      </x:c>
      <x:c r="G91" t="str">
        <x:v>France</x:v>
      </x:c>
      <x:c r="H91" t="str">
        <x:v>Client inactif</x:v>
      </x:c>
      <x:c r="I91" t="n">
        <x:v>46042</x:v>
      </x:c>
      <x:c r="J91" t="str"/>
    </x:row>
    <x:row r="92">
      <x:c r="A92" t="str">
        <x:v>CL-0091</x:v>
      </x:c>
      <x:c r="B92" t="str">
        <x:v>Marie Leroy</x:v>
      </x:c>
      <x:c r="C92" t="str">
        <x:v>Studio Créatif</x:v>
      </x:c>
      <x:c r="D92" t="str">
        <x:v>marie.leroy@exemple.fr</x:v>
      </x:c>
      <x:c r="E92" t="str">
        <x:v>06 23 40 21 92</x:v>
      </x:c>
      <x:c r="F92" t="str">
        <x:v>Strasbourg</x:v>
      </x:c>
      <x:c r="G92" t="str">
        <x:v>France</x:v>
      </x:c>
      <x:c r="H92" t="str">
        <x:v>Client inactif</x:v>
      </x:c>
      <x:c r="I92" t="n">
        <x:v>46123</x:v>
      </x:c>
      <x:c r="J92" t="str"/>
    </x:row>
    <x:row r="93">
      <x:c r="A93" t="str">
        <x:v>CL-0092</x:v>
      </x:c>
      <x:c r="B93" t="str">
        <x:v>Julie Leroy</x:v>
      </x:c>
      <x:c r="C93" t="str">
        <x:v>Atelier Lumière</x:v>
      </x:c>
      <x:c r="D93" t="str">
        <x:v>julie.leroy@exemple.fr</x:v>
      </x:c>
      <x:c r="E93" t="str">
        <x:v>06 89 64 78 36</x:v>
      </x:c>
      <x:c r="F93" t="str">
        <x:v>Lille</x:v>
      </x:c>
      <x:c r="G93" t="str">
        <x:v>France</x:v>
      </x:c>
      <x:c r="H93" t="str">
        <x:v>Client actif</x:v>
      </x:c>
      <x:c r="I93" t="n">
        <x:v>46236</x:v>
      </x:c>
      <x:c r="J93" t="str"/>
    </x:row>
    <x:row r="94">
      <x:c r="A94" t="str">
        <x:v>CL-0093</x:v>
      </x:c>
      <x:c r="B94" t="str">
        <x:v>Marie Fournier</x:v>
      </x:c>
      <x:c r="C94" t="str">
        <x:v>Agence Métropole</x:v>
      </x:c>
      <x:c r="D94" t="str">
        <x:v>marie.fournier@exemple.fr</x:v>
      </x:c>
      <x:c r="E94" t="str">
        <x:v>06 34 52 15 31</x:v>
      </x:c>
      <x:c r="F94" t="str">
        <x:v>Toulouse</x:v>
      </x:c>
      <x:c r="G94" t="str">
        <x:v>France</x:v>
      </x:c>
      <x:c r="H94" t="str">
        <x:v>Client inactif</x:v>
      </x:c>
      <x:c r="I94" t="n">
        <x:v>46382</x:v>
      </x:c>
      <x:c r="J94" t="str"/>
    </x:row>
    <x:row r="95">
      <x:c r="A95" t="str">
        <x:v>CL-0094</x:v>
      </x:c>
      <x:c r="B95" t="str">
        <x:v>Camille Martin</x:v>
      </x:c>
      <x:c r="C95" t="str">
        <x:v>Pro Services</x:v>
      </x:c>
      <x:c r="D95" t="str">
        <x:v>camille.martin@exemple.fr</x:v>
      </x:c>
      <x:c r="E95" t="str">
        <x:v>06 74 92 80 74</x:v>
      </x:c>
      <x:c r="F95" t="str">
        <x:v>Toulouse</x:v>
      </x:c>
      <x:c r="G95" t="str">
        <x:v>France</x:v>
      </x:c>
      <x:c r="H95" t="str">
        <x:v>Prospect</x:v>
      </x:c>
      <x:c r="I95" t="n">
        <x:v>46268</x:v>
      </x:c>
      <x:c r="J95" t="str"/>
    </x:row>
    <x:row r="96">
      <x:c r="A96" t="str">
        <x:v>CL-0095</x:v>
      </x:c>
      <x:c r="B96" t="str">
        <x:v>Claire Moreau</x:v>
      </x:c>
      <x:c r="C96" t="str">
        <x:v>Pro Services</x:v>
      </x:c>
      <x:c r="D96" t="str">
        <x:v>claire.moreau@exemple.fr</x:v>
      </x:c>
      <x:c r="E96" t="str">
        <x:v>06 54 71 56 85</x:v>
      </x:c>
      <x:c r="F96" t="str">
        <x:v>Paris</x:v>
      </x:c>
      <x:c r="G96" t="str">
        <x:v>France</x:v>
      </x:c>
      <x:c r="H96" t="str">
        <x:v>Client actif</x:v>
      </x:c>
      <x:c r="I96" t="n">
        <x:v>46144</x:v>
      </x:c>
      <x:c r="J96" t="str"/>
    </x:row>
    <x:row r="97">
      <x:c r="A97" t="str">
        <x:v>CL-0096</x:v>
      </x:c>
      <x:c r="B97" t="str">
        <x:v>Claire Fournier</x:v>
      </x:c>
      <x:c r="C97" t="str">
        <x:v>Atelier Lumière</x:v>
      </x:c>
      <x:c r="D97" t="str">
        <x:v>claire.fournier@exemple.fr</x:v>
      </x:c>
      <x:c r="E97" t="str">
        <x:v>06 74 42 75 77</x:v>
      </x:c>
      <x:c r="F97" t="str">
        <x:v>Marseille</x:v>
      </x:c>
      <x:c r="G97" t="str">
        <x:v>France</x:v>
      </x:c>
      <x:c r="H97" t="str">
        <x:v>Client actif</x:v>
      </x:c>
      <x:c r="I97" t="n">
        <x:v>46338</x:v>
      </x:c>
      <x:c r="J97" t="str"/>
    </x:row>
    <x:row r="98">
      <x:c r="A98" t="str">
        <x:v>CL-0097</x:v>
      </x:c>
      <x:c r="B98" t="str">
        <x:v>Camille Roux</x:v>
      </x:c>
      <x:c r="C98" t="str">
        <x:v>Digital France</x:v>
      </x:c>
      <x:c r="D98" t="str">
        <x:v>camille.roux@exemple.fr</x:v>
      </x:c>
      <x:c r="E98" t="str">
        <x:v>06 67 92 59 45</x:v>
      </x:c>
      <x:c r="F98" t="str">
        <x:v>Paris</x:v>
      </x:c>
      <x:c r="G98" t="str">
        <x:v>France</x:v>
      </x:c>
      <x:c r="H98" t="str">
        <x:v>Client actif</x:v>
      </x:c>
      <x:c r="I98" t="n">
        <x:v>46060</x:v>
      </x:c>
      <x:c r="J98" t="str"/>
    </x:row>
    <x:row r="99">
      <x:c r="A99" t="str">
        <x:v>CL-0098</x:v>
      </x:c>
      <x:c r="B99" t="str">
        <x:v>Julie Roux</x:v>
      </x:c>
      <x:c r="C99" t="str">
        <x:v>Groupe Horizon</x:v>
      </x:c>
      <x:c r="D99" t="str">
        <x:v>julie.roux@exemple.fr</x:v>
      </x:c>
      <x:c r="E99" t="str">
        <x:v>06 16 26 31 82</x:v>
      </x:c>
      <x:c r="F99" t="str">
        <x:v>Rennes</x:v>
      </x:c>
      <x:c r="G99" t="str">
        <x:v>France</x:v>
      </x:c>
      <x:c r="H99" t="str">
        <x:v>Client inactif</x:v>
      </x:c>
      <x:c r="I99" t="n">
        <x:v>46082</x:v>
      </x:c>
      <x:c r="J99" t="str"/>
    </x:row>
    <x:row r="100">
      <x:c r="A100" t="str">
        <x:v>CL-0099</x:v>
      </x:c>
      <x:c r="B100" t="str">
        <x:v>Marie Durand</x:v>
      </x:c>
      <x:c r="C100" t="str">
        <x:v>Maison Verte</x:v>
      </x:c>
      <x:c r="D100" t="str">
        <x:v>marie.durand@exemple.fr</x:v>
      </x:c>
      <x:c r="E100" t="str">
        <x:v>06 13 57 97 25</x:v>
      </x:c>
      <x:c r="F100" t="str">
        <x:v>Paris</x:v>
      </x:c>
      <x:c r="G100" t="str">
        <x:v>France</x:v>
      </x:c>
      <x:c r="H100" t="str">
        <x:v>Client inactif</x:v>
      </x:c>
      <x:c r="I100" t="n">
        <x:v>46328</x:v>
      </x:c>
      <x:c r="J100" t="str"/>
    </x:row>
    <x:row r="101">
      <x:c r="A101" t="str">
        <x:v>CL-0100</x:v>
      </x:c>
      <x:c r="B101" t="str">
        <x:v>Lucas Roux</x:v>
      </x:c>
      <x:c r="C101" t="str">
        <x:v>PME Conseil</x:v>
      </x:c>
      <x:c r="D101" t="str">
        <x:v>lucas.roux@exemple.fr</x:v>
      </x:c>
      <x:c r="E101" t="str">
        <x:v>06 61 18 29 42</x:v>
      </x:c>
      <x:c r="F101" t="str">
        <x:v>Toulouse</x:v>
      </x:c>
      <x:c r="G101" t="str">
        <x:v>France</x:v>
      </x:c>
      <x:c r="H101" t="str">
        <x:v>Prospect</x:v>
      </x:c>
      <x:c r="I101" t="n">
        <x:v>46159</x:v>
      </x:c>
      <x:c r="J101" t="str"/>
    </x:row>
    <x:row r="102">
      <x:c r="A102" t="str">
        <x:v>CL-0101</x:v>
      </x:c>
      <x:c r="B102" t="str">
        <x:v>Julien Bernard</x:v>
      </x:c>
      <x:c r="C102" t="str">
        <x:v>Digital France</x:v>
      </x:c>
      <x:c r="D102" t="str">
        <x:v>julien.bernard@exemple.fr</x:v>
      </x:c>
      <x:c r="E102" t="str">
        <x:v>06 40 41 61 81</x:v>
      </x:c>
      <x:c r="F102" t="str">
        <x:v>Rennes</x:v>
      </x:c>
      <x:c r="G102" t="str">
        <x:v>France</x:v>
      </x:c>
      <x:c r="H102" t="str">
        <x:v>Prospect</x:v>
      </x:c>
      <x:c r="I102" t="n">
        <x:v>46347</x:v>
      </x:c>
      <x:c r="J102" t="str"/>
    </x:row>
    <x:row r="103">
      <x:c r="A103" t="str">
        <x:v>CL-0102</x:v>
      </x:c>
      <x:c r="B103" t="str">
        <x:v>Camille Girard</x:v>
      </x:c>
      <x:c r="C103" t="str">
        <x:v>Maison Verte</x:v>
      </x:c>
      <x:c r="D103" t="str">
        <x:v>camille.girard@exemple.fr</x:v>
      </x:c>
      <x:c r="E103" t="str">
        <x:v>06 70 22 78 21</x:v>
      </x:c>
      <x:c r="F103" t="str">
        <x:v>Marseille</x:v>
      </x:c>
      <x:c r="G103" t="str">
        <x:v>France</x:v>
      </x:c>
      <x:c r="H103" t="str">
        <x:v>Client inactif</x:v>
      </x:c>
      <x:c r="I103" t="n">
        <x:v>46296</x:v>
      </x:c>
      <x:c r="J103" t="str"/>
    </x:row>
    <x:row r="104">
      <x:c r="A104" t="str">
        <x:v>CL-0103</x:v>
      </x:c>
      <x:c r="B104" t="str">
        <x:v>Julien Martin</x:v>
      </x:c>
      <x:c r="C104" t="str">
        <x:v>Tech Solution</x:v>
      </x:c>
      <x:c r="D104" t="str">
        <x:v>julien.martin@exemple.fr</x:v>
      </x:c>
      <x:c r="E104" t="str">
        <x:v>06 28 10 27 44</x:v>
      </x:c>
      <x:c r="F104" t="str">
        <x:v>Nice</x:v>
      </x:c>
      <x:c r="G104" t="str">
        <x:v>France</x:v>
      </x:c>
      <x:c r="H104" t="str">
        <x:v>Client inactif</x:v>
      </x:c>
      <x:c r="I104" t="n">
        <x:v>46034</x:v>
      </x:c>
      <x:c r="J104" t="str"/>
    </x:row>
    <x:row r="105">
      <x:c r="A105" t="str">
        <x:v>CL-0104</x:v>
      </x:c>
      <x:c r="B105" t="str">
        <x:v>Julien Girard</x:v>
      </x:c>
      <x:c r="C105" t="str">
        <x:v>Tech Solution</x:v>
      </x:c>
      <x:c r="D105" t="str">
        <x:v>julien.girard@exemple.fr</x:v>
      </x:c>
      <x:c r="E105" t="str">
        <x:v>06 67 91 69 83</x:v>
      </x:c>
      <x:c r="F105" t="str">
        <x:v>Bordeaux</x:v>
      </x:c>
      <x:c r="G105" t="str">
        <x:v>France</x:v>
      </x:c>
      <x:c r="H105" t="str">
        <x:v>Prospect</x:v>
      </x:c>
      <x:c r="I105" t="n">
        <x:v>46029</x:v>
      </x:c>
      <x:c r="J105" t="str"/>
    </x:row>
    <x:row r="106">
      <x:c r="A106" t="str">
        <x:v>CL-0105</x:v>
      </x:c>
      <x:c r="B106" t="str">
        <x:v>Julien Leroy</x:v>
      </x:c>
      <x:c r="C106" t="str">
        <x:v>PME Conseil</x:v>
      </x:c>
      <x:c r="D106" t="str">
        <x:v>julien.leroy@exemple.fr</x:v>
      </x:c>
      <x:c r="E106" t="str">
        <x:v>06 51 54 41 67</x:v>
      </x:c>
      <x:c r="F106" t="str">
        <x:v>Nice</x:v>
      </x:c>
      <x:c r="G106" t="str">
        <x:v>France</x:v>
      </x:c>
      <x:c r="H106" t="str">
        <x:v>Client inactif</x:v>
      </x:c>
      <x:c r="I106" t="n">
        <x:v>46044</x:v>
      </x:c>
      <x:c r="J106" t="str"/>
    </x:row>
    <x:row r="107">
      <x:c r="A107" t="str">
        <x:v>CL-0106</x:v>
      </x:c>
      <x:c r="B107" t="str">
        <x:v>Camille Dubois</x:v>
      </x:c>
      <x:c r="C107" t="str">
        <x:v>Digital France</x:v>
      </x:c>
      <x:c r="D107" t="str">
        <x:v>camille.dubois@exemple.fr</x:v>
      </x:c>
      <x:c r="E107" t="str">
        <x:v>06 54 31 66 71</x:v>
      </x:c>
      <x:c r="F107" t="str">
        <x:v>Bordeaux</x:v>
      </x:c>
      <x:c r="G107" t="str">
        <x:v>France</x:v>
      </x:c>
      <x:c r="H107" t="str">
        <x:v>Client inactif</x:v>
      </x:c>
      <x:c r="I107" t="n">
        <x:v>46343</x:v>
      </x:c>
      <x:c r="J107" t="str"/>
    </x:row>
    <x:row r="108">
      <x:c r="A108" t="str">
        <x:v>CL-0107</x:v>
      </x:c>
      <x:c r="B108" t="str">
        <x:v>Antoine Fournier</x:v>
      </x:c>
      <x:c r="C108" t="str">
        <x:v>Maison Verte</x:v>
      </x:c>
      <x:c r="D108" t="str">
        <x:v>antoine.fournier@exemple.fr</x:v>
      </x:c>
      <x:c r="E108" t="str">
        <x:v>06 37 38 30 59</x:v>
      </x:c>
      <x:c r="F108" t="str">
        <x:v>Bordeaux</x:v>
      </x:c>
      <x:c r="G108" t="str">
        <x:v>France</x:v>
      </x:c>
      <x:c r="H108" t="str">
        <x:v>Prospect</x:v>
      </x:c>
      <x:c r="I108" t="n">
        <x:v>46033</x:v>
      </x:c>
      <x:c r="J108" t="str"/>
    </x:row>
    <x:row r="109">
      <x:c r="A109" t="str">
        <x:v>CL-0108</x:v>
      </x:c>
      <x:c r="B109" t="str">
        <x:v>Marie Petit</x:v>
      </x:c>
      <x:c r="C109" t="str">
        <x:v>Nova Conseil</x:v>
      </x:c>
      <x:c r="D109" t="str">
        <x:v>marie.petit@exemple.fr</x:v>
      </x:c>
      <x:c r="E109" t="str">
        <x:v>06 34 11 60 75</x:v>
      </x:c>
      <x:c r="F109" t="str">
        <x:v>Marseille</x:v>
      </x:c>
      <x:c r="G109" t="str">
        <x:v>France</x:v>
      </x:c>
      <x:c r="H109" t="str">
        <x:v>Client actif</x:v>
      </x:c>
      <x:c r="I109" t="n">
        <x:v>46296</x:v>
      </x:c>
      <x:c r="J109" t="str"/>
    </x:row>
    <x:row r="110">
      <x:c r="A110" t="str">
        <x:v>CL-0109</x:v>
      </x:c>
      <x:c r="B110" t="str">
        <x:v>Julien Roux</x:v>
      </x:c>
      <x:c r="C110" t="str">
        <x:v>Pro Services</x:v>
      </x:c>
      <x:c r="D110" t="str">
        <x:v>julien.roux@exemple.fr</x:v>
      </x:c>
      <x:c r="E110" t="str">
        <x:v>06 25 29 95 98</x:v>
      </x:c>
      <x:c r="F110" t="str">
        <x:v>Toulouse</x:v>
      </x:c>
      <x:c r="G110" t="str">
        <x:v>France</x:v>
      </x:c>
      <x:c r="H110" t="str">
        <x:v>Client actif</x:v>
      </x:c>
      <x:c r="I110" t="n">
        <x:v>46045</x:v>
      </x:c>
      <x:c r="J110" t="str"/>
    </x:row>
    <x:row r="111">
      <x:c r="A111" t="str">
        <x:v>CL-0110</x:v>
      </x:c>
      <x:c r="B111" t="str">
        <x:v>Marie Roux</x:v>
      </x:c>
      <x:c r="C111" t="str">
        <x:v>Agence Métropole</x:v>
      </x:c>
      <x:c r="D111" t="str">
        <x:v>marie.roux@exemple.fr</x:v>
      </x:c>
      <x:c r="E111" t="str">
        <x:v>06 37 22 12 96</x:v>
      </x:c>
      <x:c r="F111" t="str">
        <x:v>Nantes</x:v>
      </x:c>
      <x:c r="G111" t="str">
        <x:v>France</x:v>
      </x:c>
      <x:c r="H111" t="str">
        <x:v>Prospect</x:v>
      </x:c>
      <x:c r="I111" t="n">
        <x:v>46187</x:v>
      </x:c>
      <x:c r="J111" t="str"/>
    </x:row>
    <x:row r="112">
      <x:c r="A112" t="str">
        <x:v>CL-0111</x:v>
      </x:c>
      <x:c r="B112" t="str">
        <x:v>Marie Dubois</x:v>
      </x:c>
      <x:c r="C112" t="str">
        <x:v>Atelier Lumière</x:v>
      </x:c>
      <x:c r="D112" t="str">
        <x:v>marie.dubois@exemple.fr</x:v>
      </x:c>
      <x:c r="E112" t="str">
        <x:v>06 19 99 30 77</x:v>
      </x:c>
      <x:c r="F112" t="str">
        <x:v>Toulouse</x:v>
      </x:c>
      <x:c r="G112" t="str">
        <x:v>France</x:v>
      </x:c>
      <x:c r="H112" t="str">
        <x:v>Prospect</x:v>
      </x:c>
      <x:c r="I112" t="n">
        <x:v>46277</x:v>
      </x:c>
      <x:c r="J112" t="str"/>
    </x:row>
    <x:row r="113">
      <x:c r="A113" t="str">
        <x:v>CL-0112</x:v>
      </x:c>
      <x:c r="B113" t="str">
        <x:v>Nicolas Moreau</x:v>
      </x:c>
      <x:c r="C113" t="str">
        <x:v>PME Conseil</x:v>
      </x:c>
      <x:c r="D113" t="str">
        <x:v>nicolas.moreau@exemple.fr</x:v>
      </x:c>
      <x:c r="E113" t="str">
        <x:v>06 44 28 83 77</x:v>
      </x:c>
      <x:c r="F113" t="str">
        <x:v>Nantes</x:v>
      </x:c>
      <x:c r="G113" t="str">
        <x:v>France</x:v>
      </x:c>
      <x:c r="H113" t="str">
        <x:v>Client inactif</x:v>
      </x:c>
      <x:c r="I113" t="n">
        <x:v>46289</x:v>
      </x:c>
      <x:c r="J113" t="str"/>
    </x:row>
    <x:row r="114">
      <x:c r="A114" t="str">
        <x:v>CL-0113</x:v>
      </x:c>
      <x:c r="B114" t="str">
        <x:v>Sophie Martin</x:v>
      </x:c>
      <x:c r="C114" t="str">
        <x:v>Nova Conseil</x:v>
      </x:c>
      <x:c r="D114" t="str">
        <x:v>sophie.martin@exemple.fr</x:v>
      </x:c>
      <x:c r="E114" t="str">
        <x:v>06 26 53 77 96</x:v>
      </x:c>
      <x:c r="F114" t="str">
        <x:v>Rennes</x:v>
      </x:c>
      <x:c r="G114" t="str">
        <x:v>France</x:v>
      </x:c>
      <x:c r="H114" t="str">
        <x:v>Prospect</x:v>
      </x:c>
      <x:c r="I114" t="n">
        <x:v>46379</x:v>
      </x:c>
      <x:c r="J114" t="str"/>
    </x:row>
    <x:row r="115">
      <x:c r="A115" t="str">
        <x:v>CL-0114</x:v>
      </x:c>
      <x:c r="B115" t="str">
        <x:v>Julien Bernard</x:v>
      </x:c>
      <x:c r="C115" t="str">
        <x:v>Digital France</x:v>
      </x:c>
      <x:c r="D115" t="str">
        <x:v>julien.bernard@exemple.fr</x:v>
      </x:c>
      <x:c r="E115" t="str">
        <x:v>06 32 19 74 73</x:v>
      </x:c>
      <x:c r="F115" t="str">
        <x:v>Rennes</x:v>
      </x:c>
      <x:c r="G115" t="str">
        <x:v>France</x:v>
      </x:c>
      <x:c r="H115" t="str">
        <x:v>Client inactif</x:v>
      </x:c>
      <x:c r="I115" t="n">
        <x:v>46239</x:v>
      </x:c>
      <x:c r="J115" t="str"/>
    </x:row>
    <x:row r="116">
      <x:c r="A116" t="str">
        <x:v>CL-0115</x:v>
      </x:c>
      <x:c r="B116" t="str">
        <x:v>Julie Moreau</x:v>
      </x:c>
      <x:c r="C116" t="str">
        <x:v>Agence Métropole</x:v>
      </x:c>
      <x:c r="D116" t="str">
        <x:v>julie.moreau@exemple.fr</x:v>
      </x:c>
      <x:c r="E116" t="str">
        <x:v>06 41 86 35 90</x:v>
      </x:c>
      <x:c r="F116" t="str">
        <x:v>Bordeaux</x:v>
      </x:c>
      <x:c r="G116" t="str">
        <x:v>France</x:v>
      </x:c>
      <x:c r="H116" t="str">
        <x:v>Client actif</x:v>
      </x:c>
      <x:c r="I116" t="n">
        <x:v>46097</x:v>
      </x:c>
      <x:c r="J116" t="str"/>
    </x:row>
    <x:row r="117">
      <x:c r="A117" t="str">
        <x:v>CL-0116</x:v>
      </x:c>
      <x:c r="B117" t="str">
        <x:v>Thomas Bernard</x:v>
      </x:c>
      <x:c r="C117" t="str">
        <x:v>Nova Conseil</x:v>
      </x:c>
      <x:c r="D117" t="str">
        <x:v>thomas.bernard@exemple.fr</x:v>
      </x:c>
      <x:c r="E117" t="str">
        <x:v>06 20 47 24 93</x:v>
      </x:c>
      <x:c r="F117" t="str">
        <x:v>Marseille</x:v>
      </x:c>
      <x:c r="G117" t="str">
        <x:v>France</x:v>
      </x:c>
      <x:c r="H117" t="str">
        <x:v>Client actif</x:v>
      </x:c>
      <x:c r="I117" t="n">
        <x:v>46029</x:v>
      </x:c>
      <x:c r="J117" t="str"/>
    </x:row>
    <x:row r="118">
      <x:c r="A118" t="str">
        <x:v>CL-0117</x:v>
      </x:c>
      <x:c r="B118" t="str">
        <x:v>Julie Dubois</x:v>
      </x:c>
      <x:c r="C118" t="str">
        <x:v>Maison Verte</x:v>
      </x:c>
      <x:c r="D118" t="str">
        <x:v>julie.dubois@exemple.fr</x:v>
      </x:c>
      <x:c r="E118" t="str">
        <x:v>06 31 66 28 73</x:v>
      </x:c>
      <x:c r="F118" t="str">
        <x:v>Nice</x:v>
      </x:c>
      <x:c r="G118" t="str">
        <x:v>France</x:v>
      </x:c>
      <x:c r="H118" t="str">
        <x:v>Prospect</x:v>
      </x:c>
      <x:c r="I118" t="n">
        <x:v>46214</x:v>
      </x:c>
      <x:c r="J118" t="str"/>
    </x:row>
    <x:row r="119">
      <x:c r="A119" t="str">
        <x:v>CL-0118</x:v>
      </x:c>
      <x:c r="B119" t="str">
        <x:v>Julien Roux</x:v>
      </x:c>
      <x:c r="C119" t="str">
        <x:v>Studio Créatif</x:v>
      </x:c>
      <x:c r="D119" t="str">
        <x:v>julien.roux@exemple.fr</x:v>
      </x:c>
      <x:c r="E119" t="str">
        <x:v>06 91 40 76 63</x:v>
      </x:c>
      <x:c r="F119" t="str">
        <x:v>Paris</x:v>
      </x:c>
      <x:c r="G119" t="str">
        <x:v>France</x:v>
      </x:c>
      <x:c r="H119" t="str">
        <x:v>Client inactif</x:v>
      </x:c>
      <x:c r="I119" t="n">
        <x:v>46246</x:v>
      </x:c>
      <x:c r="J119" t="str"/>
    </x:row>
    <x:row r="120">
      <x:c r="A120" t="str">
        <x:v>CL-0119</x:v>
      </x:c>
      <x:c r="B120" t="str">
        <x:v>Julien Bernard</x:v>
      </x:c>
      <x:c r="C120" t="str">
        <x:v>Pro Services</x:v>
      </x:c>
      <x:c r="D120" t="str">
        <x:v>julien.bernard@exemple.fr</x:v>
      </x:c>
      <x:c r="E120" t="str">
        <x:v>06 49 60 81 27</x:v>
      </x:c>
      <x:c r="F120" t="str">
        <x:v>Strasbourg</x:v>
      </x:c>
      <x:c r="G120" t="str">
        <x:v>France</x:v>
      </x:c>
      <x:c r="H120" t="str">
        <x:v>Prospect</x:v>
      </x:c>
      <x:c r="I120" t="n">
        <x:v>46224</x:v>
      </x:c>
      <x:c r="J120" t="str"/>
    </x:row>
    <x:row r="121">
      <x:c r="A121" t="str">
        <x:v>CL-0120</x:v>
      </x:c>
      <x:c r="B121" t="str">
        <x:v>Antoine Martin</x:v>
      </x:c>
      <x:c r="C121" t="str">
        <x:v>Nova Conseil</x:v>
      </x:c>
      <x:c r="D121" t="str">
        <x:v>antoine.martin@exemple.fr</x:v>
      </x:c>
      <x:c r="E121" t="str">
        <x:v>06 46 59 28 81</x:v>
      </x:c>
      <x:c r="F121" t="str">
        <x:v>Paris</x:v>
      </x:c>
      <x:c r="G121" t="str">
        <x:v>France</x:v>
      </x:c>
      <x:c r="H121" t="str">
        <x:v>Client inactif</x:v>
      </x:c>
      <x:c r="I121" t="n">
        <x:v>46078</x:v>
      </x:c>
      <x:c r="J121" t="str"/>
    </x:row>
  </x:sheetData>
  <x:conditionalFormatting sqref="H2:H121">
    <x:cfRule type="expression" dxfId="0" priority="1">
      <x:formula>H2="Client actif"</x:formula>
    </x:cfRule>
    <x:cfRule type="expression" dxfId="1" priority="2">
      <x:formula>H2="Client inactif"</x:formula>
    </x:cfRule>
  </x:conditionalFormatting>
  <x:dataValidations count="2">
    <x:dataValidation type="list" sqref="F2:F300">
      <x:formula1>'Paramètres'!$F$2:$F$11</x:formula1>
    </x:dataValidation>
    <x:dataValidation type="list" sqref="H2:H300">
      <x:formula1>'Paramètres'!$B$2:$B$4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6f5c5f70bb07433e"/>
  </x:tableParts>
</x:worksheet>
</file>

<file path=xl/worksheets/sheet3.xml><?xml version="1.0" encoding="utf-8"?>
<x:worksheet xmlns:x="http://schemas.openxmlformats.org/spreadsheetml/2006/main">
  <x:sheetFormatPr defaultRowHeight="15"/>
  <x:cols>
    <x:col min="1" max="1" width="8.25" hidden="0" customWidth="1"/>
    <x:col min="2" max="2" width="19.6299991607666" hidden="0" customWidth="1"/>
    <x:col min="3" max="3" width="10.380000114440918" hidden="0" customWidth="1"/>
    <x:col min="4" max="4" width="6.630000114440918" hidden="0" customWidth="1"/>
    <x:col min="5" max="5" width="6.630000114440918" hidden="0" customWidth="1"/>
    <x:col min="6" max="6" width="6.75" hidden="0" customWidth="1"/>
    <x:col min="7" max="7" width="10.25" hidden="0" customWidth="1"/>
    <x:col min="8" max="8" width="4.630000114440918" hidden="0" customWidth="1"/>
    <x:col min="9" max="9" width="6.630000114440918" hidden="0" customWidth="1"/>
    <x:col min="10" max="10" width="5" hidden="0" customWidth="1"/>
  </x:cols>
  <x:sheetData>
    <x:row r="1" ht="28" customHeight="1">
      <x:c r="A1" s="5" t="str">
        <x:v>ID Produit</x:v>
      </x:c>
      <x:c r="B1" s="5" t="str">
        <x:v>Produit</x:v>
      </x:c>
      <x:c r="C1" s="5" t="str">
        <x:v>Catégorie</x:v>
      </x:c>
      <x:c r="D1" s="12" t="str">
        <x:v>Prix HT</x:v>
      </x:c>
      <x:c r="E1" s="12" t="str">
        <x:v>Coût HT</x:v>
      </x:c>
      <x:c r="F1" s="12" t="str">
        <x:v>Marge €</x:v>
      </x:c>
      <x:c r="G1" s="14" t="str">
        <x:v>Marge %</x:v>
      </x:c>
      <x:c r="H1" s="5" t="str">
        <x:v>Stock</x:v>
      </x:c>
      <x:c r="I1" s="5" t="str">
        <x:v>Statut</x:v>
      </x:c>
      <x:c r="J1" s="5" t="str">
        <x:v>Notes</x:v>
      </x:c>
    </x:row>
    <x:row r="2">
      <x:c r="A2" t="str">
        <x:v>PR-0001</x:v>
      </x:c>
      <x:c r="B2" t="str">
        <x:v>Module CRM 1</x:v>
      </x:c>
      <x:c r="C2" t="str">
        <x:v>Divers</x:v>
      </x:c>
      <x:c r="D2" t="n">
        <x:v>834.09</x:v>
      </x:c>
      <x:c r="E2" t="n">
        <x:v>358.18</x:v>
      </x:c>
      <x:c r="F2" t="n">
        <x:f>D2-E2</x:f>
        <x:v>475.91</x:v>
      </x:c>
      <x:c r="G2" t="n">
        <x:f>IF(D2=0,0,F2/D2)</x:f>
        <x:v>0.5705739188816554</x:v>
      </x:c>
      <x:c r="H2" t="n">
        <x:v>104</x:v>
      </x:c>
      <x:c r="I2" t="str">
        <x:v>Actif</x:v>
      </x:c>
      <x:c r="J2" t="str"/>
    </x:row>
    <x:row r="3">
      <x:c r="A3" t="str">
        <x:v>PR-0002</x:v>
      </x:c>
      <x:c r="B3" t="str">
        <x:v>Formation Excel 2</x:v>
      </x:c>
      <x:c r="C3" t="str">
        <x:v>Abonnement</x:v>
      </x:c>
      <x:c r="D3" t="n">
        <x:v>684.04</x:v>
      </x:c>
      <x:c r="E3" t="n">
        <x:v>407.32</x:v>
      </x:c>
      <x:c r="F3" t="n">
        <x:f>D3-E3</x:f>
        <x:v>276.71999999999997</x:v>
      </x:c>
      <x:c r="G3" t="n">
        <x:f>IF(D3=0,0,F3/D3)</x:f>
        <x:v>0.4045377463306239</x:v>
      </x:c>
      <x:c r="H3" t="n">
        <x:v>116</x:v>
      </x:c>
      <x:c r="I3" t="str">
        <x:v>Actif</x:v>
      </x:c>
      <x:c r="J3" t="str"/>
    </x:row>
    <x:row r="4">
      <x:c r="A4" t="str">
        <x:v>PR-0003</x:v>
      </x:c>
      <x:c r="B4" t="str">
        <x:v>Abonnement SaaS 3</x:v>
      </x:c>
      <x:c r="C4" t="str">
        <x:v>Services</x:v>
      </x:c>
      <x:c r="D4" t="n">
        <x:v>863.9</x:v>
      </x:c>
      <x:c r="E4" t="n">
        <x:v>329.68</x:v>
      </x:c>
      <x:c r="F4" t="n">
        <x:f>D4-E4</x:f>
        <x:v>534.22</x:v>
      </x:c>
      <x:c r="G4" t="n">
        <x:f>IF(D4=0,0,F4/D4)</x:f>
        <x:v>0.6183817571478181</x:v>
      </x:c>
      <x:c r="H4" t="n">
        <x:v>93</x:v>
      </x:c>
      <x:c r="I4" t="str">
        <x:v>Actif</x:v>
      </x:c>
      <x:c r="J4" t="str"/>
    </x:row>
    <x:row r="5">
      <x:c r="A5" t="str">
        <x:v>PR-0004</x:v>
      </x:c>
      <x:c r="B5" t="str">
        <x:v>Pack Starter 4</x:v>
      </x:c>
      <x:c r="C5" t="str">
        <x:v>Conseil</x:v>
      </x:c>
      <x:c r="D5" t="n">
        <x:v>663.21</x:v>
      </x:c>
      <x:c r="E5" t="n">
        <x:v>350.36</x:v>
      </x:c>
      <x:c r="F5" t="n">
        <x:f>D5-E5</x:f>
        <x:v>312.85</x:v>
      </x:c>
      <x:c r="G5" t="n">
        <x:f>IF(D5=0,0,F5/D5)</x:f>
        <x:v>0.47172087272507957</x:v>
      </x:c>
      <x:c r="H5" t="n">
        <x:v>116</x:v>
      </x:c>
      <x:c r="I5" t="str">
        <x:v>Actif</x:v>
      </x:c>
      <x:c r="J5" t="str"/>
    </x:row>
    <x:row r="6">
      <x:c r="A6" t="str">
        <x:v>PR-0005</x:v>
      </x:c>
      <x:c r="B6" t="str">
        <x:v>Audit Conseil 5</x:v>
      </x:c>
      <x:c r="C6" t="str">
        <x:v>Conseil</x:v>
      </x:c>
      <x:c r="D6" t="n">
        <x:v>1132.17</x:v>
      </x:c>
      <x:c r="E6" t="n">
        <x:v>449.84</x:v>
      </x:c>
      <x:c r="F6" t="n">
        <x:f>D6-E6</x:f>
        <x:v>682.3300000000002</x:v>
      </x:c>
      <x:c r="G6" t="n">
        <x:f>IF(D6=0,0,F6/D6)</x:f>
        <x:v>0.6026745100117474</x:v>
      </x:c>
      <x:c r="H6" t="n">
        <x:v>8</x:v>
      </x:c>
      <x:c r="I6" t="str">
        <x:v>Actif</x:v>
      </x:c>
      <x:c r="J6" t="str"/>
    </x:row>
    <x:row r="7">
      <x:c r="A7" t="str">
        <x:v>PR-0006</x:v>
      </x:c>
      <x:c r="B7" t="str">
        <x:v>Formation Excel 6</x:v>
      </x:c>
      <x:c r="C7" t="str">
        <x:v>Logiciel</x:v>
      </x:c>
      <x:c r="D7" t="n">
        <x:v>271.93</x:v>
      </x:c>
      <x:c r="E7" t="n">
        <x:v>198.05</x:v>
      </x:c>
      <x:c r="F7" t="n">
        <x:f>D7-E7</x:f>
        <x:v>73.88</x:v>
      </x:c>
      <x:c r="G7" t="n">
        <x:f>IF(D7=0,0,F7/D7)</x:f>
        <x:v>0.2716875666531828</x:v>
      </x:c>
      <x:c r="H7" t="n">
        <x:v>168</x:v>
      </x:c>
      <x:c r="I7" t="str">
        <x:v>Actif</x:v>
      </x:c>
      <x:c r="J7" t="str"/>
    </x:row>
    <x:row r="8">
      <x:c r="A8" t="str">
        <x:v>PR-0007</x:v>
      </x:c>
      <x:c r="B8" t="str">
        <x:v>Abonnement SaaS 7</x:v>
      </x:c>
      <x:c r="C8" t="str">
        <x:v>Abonnement</x:v>
      </x:c>
      <x:c r="D8" t="n">
        <x:v>954.08</x:v>
      </x:c>
      <x:c r="E8" t="n">
        <x:v>423.7</x:v>
      </x:c>
      <x:c r="F8" t="n">
        <x:f>D8-E8</x:f>
        <x:v>530.3800000000001</x:v>
      </x:c>
      <x:c r="G8" t="n">
        <x:f>IF(D8=0,0,F8/D8)</x:f>
        <x:v>0.5559072614455812</x:v>
      </x:c>
      <x:c r="H8" t="n">
        <x:v>92</x:v>
      </x:c>
      <x:c r="I8" t="str">
        <x:v>Actif</x:v>
      </x:c>
      <x:c r="J8" t="str"/>
    </x:row>
    <x:row r="9">
      <x:c r="A9" t="str">
        <x:v>PR-0008</x:v>
      </x:c>
      <x:c r="B9" t="str">
        <x:v>Module CRM 8</x:v>
      </x:c>
      <x:c r="C9" t="str">
        <x:v>Divers</x:v>
      </x:c>
      <x:c r="D9" t="n">
        <x:v>1134.7</x:v>
      </x:c>
      <x:c r="E9" t="n">
        <x:v>724.16</x:v>
      </x:c>
      <x:c r="F9" t="n">
        <x:f>D9-E9</x:f>
        <x:v>410.5400000000001</x:v>
      </x:c>
      <x:c r="G9" t="n">
        <x:f>IF(D9=0,0,F9/D9)</x:f>
        <x:v>0.36180488234775715</x:v>
      </x:c>
      <x:c r="H9" t="n">
        <x:v>2</x:v>
      </x:c>
      <x:c r="I9" t="str">
        <x:v>Actif</x:v>
      </x:c>
      <x:c r="J9" t="str"/>
    </x:row>
    <x:row r="10">
      <x:c r="A10" t="str">
        <x:v>PR-0009</x:v>
      </x:c>
      <x:c r="B10" t="str">
        <x:v>Matériel Bureau 9</x:v>
      </x:c>
      <x:c r="C10" t="str">
        <x:v>Services</x:v>
      </x:c>
      <x:c r="D10" t="n">
        <x:v>515.06</x:v>
      </x:c>
      <x:c r="E10" t="n">
        <x:v>386.18</x:v>
      </x:c>
      <x:c r="F10" t="n">
        <x:f>D10-E10</x:f>
        <x:v>128.87999999999994</x:v>
      </x:c>
      <x:c r="G10" t="n">
        <x:f>IF(D10=0,0,F10/D10)</x:f>
        <x:v>0.2502232749582572</x:v>
      </x:c>
      <x:c r="H10" t="n">
        <x:v>115</x:v>
      </x:c>
      <x:c r="I10" t="str">
        <x:v>Actif</x:v>
      </x:c>
      <x:c r="J10" t="str"/>
    </x:row>
    <x:row r="11">
      <x:c r="A11" t="str">
        <x:v>PR-0010</x:v>
      </x:c>
      <x:c r="B11" t="str">
        <x:v>Module CRM 10</x:v>
      </x:c>
      <x:c r="C11" t="str">
        <x:v>Formation</x:v>
      </x:c>
      <x:c r="D11" t="n">
        <x:v>522.28</x:v>
      </x:c>
      <x:c r="E11" t="n">
        <x:v>342.46</x:v>
      </x:c>
      <x:c r="F11" t="n">
        <x:f>D11-E11</x:f>
        <x:v>179.82</x:v>
      </x:c>
      <x:c r="G11" t="n">
        <x:f>IF(D11=0,0,F11/D11)</x:f>
        <x:v>0.344298077659493</x:v>
      </x:c>
      <x:c r="H11" t="n">
        <x:v>113</x:v>
      </x:c>
      <x:c r="I11" t="str">
        <x:v>Actif</x:v>
      </x:c>
      <x:c r="J11" t="str"/>
    </x:row>
    <x:row r="12">
      <x:c r="A12" t="str">
        <x:v>PR-0011</x:v>
      </x:c>
      <x:c r="B12" t="str">
        <x:v>Support Premium 11</x:v>
      </x:c>
      <x:c r="C12" t="str">
        <x:v>Conseil</x:v>
      </x:c>
      <x:c r="D12" t="n">
        <x:v>545.86</x:v>
      </x:c>
      <x:c r="E12" t="n">
        <x:v>372.28</x:v>
      </x:c>
      <x:c r="F12" t="n">
        <x:f>D12-E12</x:f>
        <x:v>173.58000000000004</x:v>
      </x:c>
      <x:c r="G12" t="n">
        <x:f>IF(D12=0,0,F12/D12)</x:f>
        <x:v>0.3179936247389441</x:v>
      </x:c>
      <x:c r="H12" t="n">
        <x:v>142</x:v>
      </x:c>
      <x:c r="I12" t="str">
        <x:v>Actif</x:v>
      </x:c>
      <x:c r="J12" t="str"/>
    </x:row>
    <x:row r="13">
      <x:c r="A13" t="str">
        <x:v>PR-0012</x:v>
      </x:c>
      <x:c r="B13" t="str">
        <x:v>Formation Excel 12</x:v>
      </x:c>
      <x:c r="C13" t="str">
        <x:v>Logiciel</x:v>
      </x:c>
      <x:c r="D13" t="n">
        <x:v>788.59</x:v>
      </x:c>
      <x:c r="E13" t="n">
        <x:v>321.91</x:v>
      </x:c>
      <x:c r="F13" t="n">
        <x:f>D13-E13</x:f>
        <x:v>466.68</x:v>
      </x:c>
      <x:c r="G13" t="n">
        <x:f>IF(D13=0,0,F13/D13)</x:f>
        <x:v>0.5917904107330806</x:v>
      </x:c>
      <x:c r="H13" t="n">
        <x:v>140</x:v>
      </x:c>
      <x:c r="I13" t="str">
        <x:v>Actif</x:v>
      </x:c>
      <x:c r="J13" t="str"/>
    </x:row>
    <x:row r="14">
      <x:c r="A14" t="str">
        <x:v>PR-0013</x:v>
      </x:c>
      <x:c r="B14" t="str">
        <x:v>Licence Pro 13</x:v>
      </x:c>
      <x:c r="C14" t="str">
        <x:v>Formation</x:v>
      </x:c>
      <x:c r="D14" t="n">
        <x:v>1092.06</x:v>
      </x:c>
      <x:c r="E14" t="n">
        <x:v>738.32</x:v>
      </x:c>
      <x:c r="F14" t="n">
        <x:f>D14-E14</x:f>
        <x:v>353.7399999999999</x:v>
      </x:c>
      <x:c r="G14" t="n">
        <x:f>IF(D14=0,0,F14/D14)</x:f>
        <x:v>0.3239199311393146</x:v>
      </x:c>
      <x:c r="H14" t="n">
        <x:v>97</x:v>
      </x:c>
      <x:c r="I14" t="str">
        <x:v>Actif</x:v>
      </x:c>
      <x:c r="J14" t="str"/>
    </x:row>
    <x:row r="15">
      <x:c r="A15" t="str">
        <x:v>PR-0014</x:v>
      </x:c>
      <x:c r="B15" t="str">
        <x:v>Maintenance Annuelle 14</x:v>
      </x:c>
      <x:c r="C15" t="str">
        <x:v>Matériel</x:v>
      </x:c>
      <x:c r="D15" t="n">
        <x:v>844.48</x:v>
      </x:c>
      <x:c r="E15" t="n">
        <x:v>457.95</x:v>
      </x:c>
      <x:c r="F15" t="n">
        <x:f>D15-E15</x:f>
        <x:v>386.53000000000003</x:v>
      </x:c>
      <x:c r="G15" t="n">
        <x:f>IF(D15=0,0,F15/D15)</x:f>
        <x:v>0.45771362258431225</x:v>
      </x:c>
      <x:c r="H15" t="n">
        <x:v>59</x:v>
      </x:c>
      <x:c r="I15" t="str">
        <x:v>Actif</x:v>
      </x:c>
      <x:c r="J15" t="str"/>
    </x:row>
    <x:row r="16">
      <x:c r="A16" t="str">
        <x:v>PR-0015</x:v>
      </x:c>
      <x:c r="B16" t="str">
        <x:v>Maintenance Annuelle 15</x:v>
      </x:c>
      <x:c r="C16" t="str">
        <x:v>Matériel</x:v>
      </x:c>
      <x:c r="D16" t="n">
        <x:v>214.61</x:v>
      </x:c>
      <x:c r="E16" t="n">
        <x:v>140.01</x:v>
      </x:c>
      <x:c r="F16" t="n">
        <x:f>D16-E16</x:f>
        <x:v>74.60000000000002</x:v>
      </x:c>
      <x:c r="G16" t="n">
        <x:f>IF(D16=0,0,F16/D16)</x:f>
        <x:v>0.34760728763804116</x:v>
      </x:c>
      <x:c r="H16" t="n">
        <x:v>91</x:v>
      </x:c>
      <x:c r="I16" t="str">
        <x:v>Actif</x:v>
      </x:c>
      <x:c r="J16" t="str"/>
    </x:row>
    <x:row r="17">
      <x:c r="A17" t="str">
        <x:v>PR-0016</x:v>
      </x:c>
      <x:c r="B17" t="str">
        <x:v>Support Premium 16</x:v>
      </x:c>
      <x:c r="C17" t="str">
        <x:v>Matériel</x:v>
      </x:c>
      <x:c r="D17" t="n">
        <x:v>821.74</x:v>
      </x:c>
      <x:c r="E17" t="n">
        <x:v>343.71</x:v>
      </x:c>
      <x:c r="F17" t="n">
        <x:f>D17-E17</x:f>
        <x:v>478.03000000000003</x:v>
      </x:c>
      <x:c r="G17" t="n">
        <x:f>IF(D17=0,0,F17/D17)</x:f>
        <x:v>0.5817290140433714</x:v>
      </x:c>
      <x:c r="H17" t="n">
        <x:v>84</x:v>
      </x:c>
      <x:c r="I17" t="str">
        <x:v>Actif</x:v>
      </x:c>
      <x:c r="J17" t="str"/>
    </x:row>
    <x:row r="18">
      <x:c r="A18" t="str">
        <x:v>PR-0017</x:v>
      </x:c>
      <x:c r="B18" t="str">
        <x:v>Licence Pro 17</x:v>
      </x:c>
      <x:c r="C18" t="str">
        <x:v>Services</x:v>
      </x:c>
      <x:c r="D18" t="n">
        <x:v>385.1</x:v>
      </x:c>
      <x:c r="E18" t="n">
        <x:v>224.84</x:v>
      </x:c>
      <x:c r="F18" t="n">
        <x:f>D18-E18</x:f>
        <x:v>160.26000000000002</x:v>
      </x:c>
      <x:c r="G18" t="n">
        <x:f>IF(D18=0,0,F18/D18)</x:f>
        <x:v>0.41615164892235784</x:v>
      </x:c>
      <x:c r="H18" t="n">
        <x:v>92</x:v>
      </x:c>
      <x:c r="I18" t="str">
        <x:v>Actif</x:v>
      </x:c>
      <x:c r="J18" t="str"/>
    </x:row>
    <x:row r="19">
      <x:c r="A19" t="str">
        <x:v>PR-0018</x:v>
      </x:c>
      <x:c r="B19" t="str">
        <x:v>Tableau de Bord 18</x:v>
      </x:c>
      <x:c r="C19" t="str">
        <x:v>Formation</x:v>
      </x:c>
      <x:c r="D19" t="n">
        <x:v>1074.69</x:v>
      </x:c>
      <x:c r="E19" t="n">
        <x:v>803.13</x:v>
      </x:c>
      <x:c r="F19" t="n">
        <x:f>D19-E19</x:f>
        <x:v>271.56000000000006</x:v>
      </x:c>
      <x:c r="G19" t="n">
        <x:f>IF(D19=0,0,F19/D19)</x:f>
        <x:v>0.2526868213159144</x:v>
      </x:c>
      <x:c r="H19" t="n">
        <x:v>0</x:v>
      </x:c>
      <x:c r="I19" t="str">
        <x:v>Rupture</x:v>
      </x:c>
      <x:c r="J19" t="str"/>
    </x:row>
    <x:row r="20">
      <x:c r="A20" t="str">
        <x:v>PR-0019</x:v>
      </x:c>
      <x:c r="B20" t="str">
        <x:v>Formation Excel 19</x:v>
      </x:c>
      <x:c r="C20" t="str">
        <x:v>Services</x:v>
      </x:c>
      <x:c r="D20" t="n">
        <x:v>715.82</x:v>
      </x:c>
      <x:c r="E20" t="n">
        <x:v>374.3</x:v>
      </x:c>
      <x:c r="F20" t="n">
        <x:f>D20-E20</x:f>
        <x:v>341.52000000000004</x:v>
      </x:c>
      <x:c r="G20" t="n">
        <x:f>IF(D20=0,0,F20/D20)</x:f>
        <x:v>0.47710318236428156</x:v>
      </x:c>
      <x:c r="H20" t="n">
        <x:v>74</x:v>
      </x:c>
      <x:c r="I20" t="str">
        <x:v>Actif</x:v>
      </x:c>
      <x:c r="J20" t="str"/>
    </x:row>
    <x:row r="21">
      <x:c r="A21" t="str">
        <x:v>PR-0020</x:v>
      </x:c>
      <x:c r="B21" t="str">
        <x:v>Pack Starter 20</x:v>
      </x:c>
      <x:c r="C21" t="str">
        <x:v>Abonnement</x:v>
      </x:c>
      <x:c r="D21" t="n">
        <x:v>780.75</x:v>
      </x:c>
      <x:c r="E21" t="n">
        <x:v>322.66</x:v>
      </x:c>
      <x:c r="F21" t="n">
        <x:f>D21-E21</x:f>
        <x:v>458.09</x:v>
      </x:c>
      <x:c r="G21" t="n">
        <x:f>IF(D21=0,0,F21/D21)</x:f>
        <x:v>0.5867307076528978</x:v>
      </x:c>
      <x:c r="H21" t="n">
        <x:v>112</x:v>
      </x:c>
      <x:c r="I21" t="str">
        <x:v>Actif</x:v>
      </x:c>
      <x:c r="J21" t="str"/>
    </x:row>
    <x:row r="22">
      <x:c r="A22" t="str">
        <x:v>PR-0021</x:v>
      </x:c>
      <x:c r="B22" t="str">
        <x:v>Module CRM 21</x:v>
      </x:c>
      <x:c r="C22" t="str">
        <x:v>Conseil</x:v>
      </x:c>
      <x:c r="D22" t="n">
        <x:v>513.98</x:v>
      </x:c>
      <x:c r="E22" t="n">
        <x:v>320.31</x:v>
      </x:c>
      <x:c r="F22" t="n">
        <x:f>D22-E22</x:f>
        <x:v>193.67000000000002</x:v>
      </x:c>
      <x:c r="G22" t="n">
        <x:f>IF(D22=0,0,F22/D22)</x:f>
        <x:v>0.376804544923927</x:v>
      </x:c>
      <x:c r="H22" t="n">
        <x:v>8</x:v>
      </x:c>
      <x:c r="I22" t="str">
        <x:v>Actif</x:v>
      </x:c>
      <x:c r="J22" t="str"/>
    </x:row>
    <x:row r="23">
      <x:c r="A23" t="str">
        <x:v>PR-0022</x:v>
      </x:c>
      <x:c r="B23" t="str">
        <x:v>Audit Conseil 22</x:v>
      </x:c>
      <x:c r="C23" t="str">
        <x:v>Maintenance</x:v>
      </x:c>
      <x:c r="D23" t="n">
        <x:v>866.38</x:v>
      </x:c>
      <x:c r="E23" t="n">
        <x:v>528.74</x:v>
      </x:c>
      <x:c r="F23" t="n">
        <x:f>D23-E23</x:f>
        <x:v>337.64</x:v>
      </x:c>
      <x:c r="G23" t="n">
        <x:f>IF(D23=0,0,F23/D23)</x:f>
        <x:v>0.38971352062605324</x:v>
      </x:c>
      <x:c r="H23" t="n">
        <x:v>138</x:v>
      </x:c>
      <x:c r="I23" t="str">
        <x:v>Actif</x:v>
      </x:c>
      <x:c r="J23" t="str"/>
    </x:row>
    <x:row r="24">
      <x:c r="A24" t="str">
        <x:v>PR-0023</x:v>
      </x:c>
      <x:c r="B24" t="str">
        <x:v>Licence Pro 23</x:v>
      </x:c>
      <x:c r="C24" t="str">
        <x:v>Divers</x:v>
      </x:c>
      <x:c r="D24" t="n">
        <x:v>345.63</x:v>
      </x:c>
      <x:c r="E24" t="n">
        <x:v>188.85</x:v>
      </x:c>
      <x:c r="F24" t="n">
        <x:f>D24-E24</x:f>
        <x:v>156.78</x:v>
      </x:c>
      <x:c r="G24" t="n">
        <x:f>IF(D24=0,0,F24/D24)</x:f>
        <x:v>0.4536064577727628</x:v>
      </x:c>
      <x:c r="H24" t="n">
        <x:v>160</x:v>
      </x:c>
      <x:c r="I24" t="str">
        <x:v>Actif</x:v>
      </x:c>
      <x:c r="J24" t="str"/>
    </x:row>
    <x:row r="25">
      <x:c r="A25" t="str">
        <x:v>PR-0024</x:v>
      </x:c>
      <x:c r="B25" t="str">
        <x:v>Abonnement SaaS 24</x:v>
      </x:c>
      <x:c r="C25" t="str">
        <x:v>Maintenance</x:v>
      </x:c>
      <x:c r="D25" t="n">
        <x:v>458.6</x:v>
      </x:c>
      <x:c r="E25" t="n">
        <x:v>185.04</x:v>
      </x:c>
      <x:c r="F25" t="n">
        <x:f>D25-E25</x:f>
        <x:v>273.56000000000006</x:v>
      </x:c>
      <x:c r="G25" t="n">
        <x:f>IF(D25=0,0,F25/D25)</x:f>
        <x:v>0.5965111208024423</x:v>
      </x:c>
      <x:c r="H25" t="n">
        <x:v>32</x:v>
      </x:c>
      <x:c r="I25" t="str">
        <x:v>Actif</x:v>
      </x:c>
      <x:c r="J25" t="str"/>
    </x:row>
    <x:row r="26">
      <x:c r="A26" t="str">
        <x:v>PR-0025</x:v>
      </x:c>
      <x:c r="B26" t="str">
        <x:v>Tableau de Bord 25</x:v>
      </x:c>
      <x:c r="C26" t="str">
        <x:v>Divers</x:v>
      </x:c>
      <x:c r="D26" t="n">
        <x:v>188.14</x:v>
      </x:c>
      <x:c r="E26" t="n">
        <x:v>96.29</x:v>
      </x:c>
      <x:c r="F26" t="n">
        <x:f>D26-E26</x:f>
        <x:v>91.84999999999998</x:v>
      </x:c>
      <x:c r="G26" t="n">
        <x:f>IF(D26=0,0,F26/D26)</x:f>
        <x:v>0.4882002763899223</x:v>
      </x:c>
      <x:c r="H26" t="n">
        <x:v>57</x:v>
      </x:c>
      <x:c r="I26" t="str">
        <x:v>Actif</x:v>
      </x:c>
      <x:c r="J26" t="str"/>
    </x:row>
    <x:row r="27">
      <x:c r="A27" t="str">
        <x:v>PR-0026</x:v>
      </x:c>
      <x:c r="B27" t="str">
        <x:v>Support Premium 26</x:v>
      </x:c>
      <x:c r="C27" t="str">
        <x:v>Abonnement</x:v>
      </x:c>
      <x:c r="D27" t="n">
        <x:v>742.01</x:v>
      </x:c>
      <x:c r="E27" t="n">
        <x:v>384.96</x:v>
      </x:c>
      <x:c r="F27" t="n">
        <x:f>D27-E27</x:f>
        <x:v>357.05</x:v>
      </x:c>
      <x:c r="G27" t="n">
        <x:f>IF(D27=0,0,F27/D27)</x:f>
        <x:v>0.4811929758359052</x:v>
      </x:c>
      <x:c r="H27" t="n">
        <x:v>68</x:v>
      </x:c>
      <x:c r="I27" t="str">
        <x:v>Actif</x:v>
      </x:c>
      <x:c r="J27" t="str"/>
    </x:row>
    <x:row r="28">
      <x:c r="A28" t="str">
        <x:v>PR-0027</x:v>
      </x:c>
      <x:c r="B28" t="str">
        <x:v>Matériel Bureau 27</x:v>
      </x:c>
      <x:c r="C28" t="str">
        <x:v>Divers</x:v>
      </x:c>
      <x:c r="D28" t="n">
        <x:v>1134.29</x:v>
      </x:c>
      <x:c r="E28" t="n">
        <x:v>426.57</x:v>
      </x:c>
      <x:c r="F28" t="n">
        <x:f>D28-E28</x:f>
        <x:v>707.72</x:v>
      </x:c>
      <x:c r="G28" t="n">
        <x:f>IF(D28=0,0,F28/D28)</x:f>
        <x:v>0.6239321513898562</x:v>
      </x:c>
      <x:c r="H28" t="n">
        <x:v>40</x:v>
      </x:c>
      <x:c r="I28" t="str">
        <x:v>Actif</x:v>
      </x:c>
      <x:c r="J28" t="str"/>
    </x:row>
    <x:row r="29">
      <x:c r="A29" t="str">
        <x:v>PR-0028</x:v>
      </x:c>
      <x:c r="B29" t="str">
        <x:v>Abonnement SaaS 28</x:v>
      </x:c>
      <x:c r="C29" t="str">
        <x:v>Abonnement</x:v>
      </x:c>
      <x:c r="D29" t="n">
        <x:v>623.51</x:v>
      </x:c>
      <x:c r="E29" t="n">
        <x:v>376.95</x:v>
      </x:c>
      <x:c r="F29" t="n">
        <x:f>D29-E29</x:f>
        <x:v>246.56</x:v>
      </x:c>
      <x:c r="G29" t="n">
        <x:f>IF(D29=0,0,F29/D29)</x:f>
        <x:v>0.3954387259225995</x:v>
      </x:c>
      <x:c r="H29" t="n">
        <x:v>123</x:v>
      </x:c>
      <x:c r="I29" t="str">
        <x:v>Actif</x:v>
      </x:c>
      <x:c r="J29" t="str"/>
    </x:row>
    <x:row r="30">
      <x:c r="A30" t="str">
        <x:v>PR-0029</x:v>
      </x:c>
      <x:c r="B30" t="str">
        <x:v>Abonnement SaaS 29</x:v>
      </x:c>
      <x:c r="C30" t="str">
        <x:v>Maintenance</x:v>
      </x:c>
      <x:c r="D30" t="n">
        <x:v>1067.89</x:v>
      </x:c>
      <x:c r="E30" t="n">
        <x:v>626.24</x:v>
      </x:c>
      <x:c r="F30" t="n">
        <x:f>D30-E30</x:f>
        <x:v>441.6500000000001</x:v>
      </x:c>
      <x:c r="G30" t="n">
        <x:f>IF(D30=0,0,F30/D30)</x:f>
        <x:v>0.4135725589714297</x:v>
      </x:c>
      <x:c r="H30" t="n">
        <x:v>48</x:v>
      </x:c>
      <x:c r="I30" t="str">
        <x:v>Actif</x:v>
      </x:c>
      <x:c r="J30" t="str"/>
    </x:row>
    <x:row r="31">
      <x:c r="A31" t="str">
        <x:v>PR-0030</x:v>
      </x:c>
      <x:c r="B31" t="str">
        <x:v>Abonnement SaaS 30</x:v>
      </x:c>
      <x:c r="C31" t="str">
        <x:v>Maintenance</x:v>
      </x:c>
      <x:c r="D31" t="n">
        <x:v>162.9</x:v>
      </x:c>
      <x:c r="E31" t="n">
        <x:v>105.23</x:v>
      </x:c>
      <x:c r="F31" t="n">
        <x:f>D31-E31</x:f>
        <x:v>57.67</x:v>
      </x:c>
      <x:c r="G31" t="n">
        <x:f>IF(D31=0,0,F31/D31)</x:f>
        <x:v>0.35402087170042973</x:v>
      </x:c>
      <x:c r="H31" t="n">
        <x:v>149</x:v>
      </x:c>
      <x:c r="I31" t="str">
        <x:v>Actif</x:v>
      </x:c>
      <x:c r="J31" t="str"/>
    </x:row>
    <x:row r="32">
      <x:c r="A32" t="str">
        <x:v>PR-0031</x:v>
      </x:c>
      <x:c r="B32" t="str">
        <x:v>Support Premium 31</x:v>
      </x:c>
      <x:c r="C32" t="str">
        <x:v>Maintenance</x:v>
      </x:c>
      <x:c r="D32" t="n">
        <x:v>352.09</x:v>
      </x:c>
      <x:c r="E32" t="n">
        <x:v>228.47</x:v>
      </x:c>
      <x:c r="F32" t="n">
        <x:f>D32-E32</x:f>
        <x:v>123.61999999999998</x:v>
      </x:c>
      <x:c r="G32" t="n">
        <x:f>IF(D32=0,0,F32/D32)</x:f>
        <x:v>0.3511034110596722</x:v>
      </x:c>
      <x:c r="H32" t="n">
        <x:v>114</x:v>
      </x:c>
      <x:c r="I32" t="str">
        <x:v>Actif</x:v>
      </x:c>
      <x:c r="J32" t="str"/>
    </x:row>
    <x:row r="33">
      <x:c r="A33" t="str">
        <x:v>PR-0032</x:v>
      </x:c>
      <x:c r="B33" t="str">
        <x:v>Maintenance Annuelle 32</x:v>
      </x:c>
      <x:c r="C33" t="str">
        <x:v>Logiciel</x:v>
      </x:c>
      <x:c r="D33" t="n">
        <x:v>212.05</x:v>
      </x:c>
      <x:c r="E33" t="n">
        <x:v>119.69</x:v>
      </x:c>
      <x:c r="F33" t="n">
        <x:f>D33-E33</x:f>
        <x:v>92.36000000000001</x:v>
      </x:c>
      <x:c r="G33" t="n">
        <x:f>IF(D33=0,0,F33/D33)</x:f>
        <x:v>0.4355576514972884</x:v>
      </x:c>
      <x:c r="H33" t="n">
        <x:v>121</x:v>
      </x:c>
      <x:c r="I33" t="str">
        <x:v>Actif</x:v>
      </x:c>
      <x:c r="J33" t="str"/>
    </x:row>
    <x:row r="34">
      <x:c r="A34" t="str">
        <x:v>PR-0033</x:v>
      </x:c>
      <x:c r="B34" t="str">
        <x:v>Audit Conseil 33</x:v>
      </x:c>
      <x:c r="C34" t="str">
        <x:v>Services</x:v>
      </x:c>
      <x:c r="D34" t="n">
        <x:v>658.63</x:v>
      </x:c>
      <x:c r="E34" t="n">
        <x:v>397.18</x:v>
      </x:c>
      <x:c r="F34" t="n">
        <x:f>D34-E34</x:f>
        <x:v>261.45</x:v>
      </x:c>
      <x:c r="G34" t="n">
        <x:f>IF(D34=0,0,F34/D34)</x:f>
        <x:v>0.3969603571048996</x:v>
      </x:c>
      <x:c r="H34" t="n">
        <x:v>161</x:v>
      </x:c>
      <x:c r="I34" t="str">
        <x:v>Actif</x:v>
      </x:c>
      <x:c r="J34" t="str"/>
    </x:row>
    <x:row r="35">
      <x:c r="A35" t="str">
        <x:v>PR-0034</x:v>
      </x:c>
      <x:c r="B35" t="str">
        <x:v>Support Premium 34</x:v>
      </x:c>
      <x:c r="C35" t="str">
        <x:v>Services</x:v>
      </x:c>
      <x:c r="D35" t="n">
        <x:v>768.44</x:v>
      </x:c>
      <x:c r="E35" t="n">
        <x:v>423.22</x:v>
      </x:c>
      <x:c r="F35" t="n">
        <x:f>D35-E35</x:f>
        <x:v>345.22</x:v>
      </x:c>
      <x:c r="G35" t="n">
        <x:f>IF(D35=0,0,F35/D35)</x:f>
        <x:v>0.44924782676591535</x:v>
      </x:c>
      <x:c r="H35" t="n">
        <x:v>4</x:v>
      </x:c>
      <x:c r="I35" t="str">
        <x:v>Actif</x:v>
      </x:c>
      <x:c r="J35" t="str"/>
    </x:row>
    <x:row r="36">
      <x:c r="A36" t="str">
        <x:v>PR-0035</x:v>
      </x:c>
      <x:c r="B36" t="str">
        <x:v>Maintenance Annuelle 35</x:v>
      </x:c>
      <x:c r="C36" t="str">
        <x:v>Conseil</x:v>
      </x:c>
      <x:c r="D36" t="n">
        <x:v>426.68</x:v>
      </x:c>
      <x:c r="E36" t="n">
        <x:v>296.36</x:v>
      </x:c>
      <x:c r="F36" t="n">
        <x:f>D36-E36</x:f>
        <x:v>130.32</x:v>
      </x:c>
      <x:c r="G36" t="n">
        <x:f>IF(D36=0,0,F36/D36)</x:f>
        <x:v>0.30542795537639444</x:v>
      </x:c>
      <x:c r="H36" t="n">
        <x:v>49</x:v>
      </x:c>
      <x:c r="I36" t="str">
        <x:v>Actif</x:v>
      </x:c>
      <x:c r="J36" t="str"/>
    </x:row>
    <x:row r="37">
      <x:c r="A37" t="str">
        <x:v>PR-0036</x:v>
      </x:c>
      <x:c r="B37" t="str">
        <x:v>Licence Pro 36</x:v>
      </x:c>
      <x:c r="C37" t="str">
        <x:v>Conseil</x:v>
      </x:c>
      <x:c r="D37" t="n">
        <x:v>882.61</x:v>
      </x:c>
      <x:c r="E37" t="n">
        <x:v>352.23</x:v>
      </x:c>
      <x:c r="F37" t="n">
        <x:f>D37-E37</x:f>
        <x:v>530.38</x:v>
      </x:c>
      <x:c r="G37" t="n">
        <x:f>IF(D37=0,0,F37/D37)</x:f>
        <x:v>0.6009222646468996</x:v>
      </x:c>
      <x:c r="H37" t="n">
        <x:v>155</x:v>
      </x:c>
      <x:c r="I37" t="str">
        <x:v>Actif</x:v>
      </x:c>
      <x:c r="J37" t="str"/>
    </x:row>
    <x:row r="38">
      <x:c r="A38" t="str">
        <x:v>PR-0037</x:v>
      </x:c>
      <x:c r="B38" t="str">
        <x:v>Licence Pro 37</x:v>
      </x:c>
      <x:c r="C38" t="str">
        <x:v>Conseil</x:v>
      </x:c>
      <x:c r="D38" t="n">
        <x:v>1167.28</x:v>
      </x:c>
      <x:c r="E38" t="n">
        <x:v>528.39</x:v>
      </x:c>
      <x:c r="F38" t="n">
        <x:f>D38-E38</x:f>
        <x:v>638.89</x:v>
      </x:c>
      <x:c r="G38" t="n">
        <x:f>IF(D38=0,0,F38/D38)</x:f>
        <x:v>0.5473322596120896</x:v>
      </x:c>
      <x:c r="H38" t="n">
        <x:v>170</x:v>
      </x:c>
      <x:c r="I38" t="str">
        <x:v>Actif</x:v>
      </x:c>
      <x:c r="J38" t="str"/>
    </x:row>
    <x:row r="39">
      <x:c r="A39" t="str">
        <x:v>PR-0038</x:v>
      </x:c>
      <x:c r="B39" t="str">
        <x:v>Pack Starter 38</x:v>
      </x:c>
      <x:c r="C39" t="str">
        <x:v>Services</x:v>
      </x:c>
      <x:c r="D39" t="n">
        <x:v>527.12</x:v>
      </x:c>
      <x:c r="E39" t="n">
        <x:v>329.9</x:v>
      </x:c>
      <x:c r="F39" t="n">
        <x:f>D39-E39</x:f>
        <x:v>197.22000000000003</x:v>
      </x:c>
      <x:c r="G39" t="n">
        <x:f>IF(D39=0,0,F39/D39)</x:f>
        <x:v>0.37414630444680536</x:v>
      </x:c>
      <x:c r="H39" t="n">
        <x:v>75</x:v>
      </x:c>
      <x:c r="I39" t="str">
        <x:v>Actif</x:v>
      </x:c>
      <x:c r="J39" t="str"/>
    </x:row>
    <x:row r="40">
      <x:c r="A40" t="str">
        <x:v>PR-0039</x:v>
      </x:c>
      <x:c r="B40" t="str">
        <x:v>Module CRM 39</x:v>
      </x:c>
      <x:c r="C40" t="str">
        <x:v>Abonnement</x:v>
      </x:c>
      <x:c r="D40" t="n">
        <x:v>1072.05</x:v>
      </x:c>
      <x:c r="E40" t="n">
        <x:v>421.08</x:v>
      </x:c>
      <x:c r="F40" t="n">
        <x:f>D40-E40</x:f>
        <x:v>650.97</x:v>
      </x:c>
      <x:c r="G40" t="n">
        <x:f>IF(D40=0,0,F40/D40)</x:f>
        <x:v>0.607219812508745</x:v>
      </x:c>
      <x:c r="H40" t="n">
        <x:v>4</x:v>
      </x:c>
      <x:c r="I40" t="str">
        <x:v>Actif</x:v>
      </x:c>
      <x:c r="J40" t="str"/>
    </x:row>
    <x:row r="41">
      <x:c r="A41" t="str">
        <x:v>PR-0040</x:v>
      </x:c>
      <x:c r="B41" t="str">
        <x:v>Maintenance Annuelle 40</x:v>
      </x:c>
      <x:c r="C41" t="str">
        <x:v>Conseil</x:v>
      </x:c>
      <x:c r="D41" t="n">
        <x:v>898.64</x:v>
      </x:c>
      <x:c r="E41" t="n">
        <x:v>623.08</x:v>
      </x:c>
      <x:c r="F41" t="n">
        <x:f>D41-E41</x:f>
        <x:v>275.55999999999995</x:v>
      </x:c>
      <x:c r="G41" t="n">
        <x:f>IF(D41=0,0,F41/D41)</x:f>
        <x:v>0.3066411466215614</x:v>
      </x:c>
      <x:c r="H41" t="n">
        <x:v>171</x:v>
      </x:c>
      <x:c r="I41" t="str">
        <x:v>Actif</x:v>
      </x:c>
      <x:c r="J41" t="str"/>
    </x:row>
    <x:row r="42">
      <x:c r="A42" t="str">
        <x:v>PR-0041</x:v>
      </x:c>
      <x:c r="B42" t="str">
        <x:v>Licence Pro 41</x:v>
      </x:c>
      <x:c r="C42" t="str">
        <x:v>Conseil</x:v>
      </x:c>
      <x:c r="D42" t="n">
        <x:v>831.79</x:v>
      </x:c>
      <x:c r="E42" t="n">
        <x:v>579.11</x:v>
      </x:c>
      <x:c r="F42" t="n">
        <x:f>D42-E42</x:f>
        <x:v>252.67999999999995</x:v>
      </x:c>
      <x:c r="G42" t="n">
        <x:f>IF(D42=0,0,F42/D42)</x:f>
        <x:v>0.3037785979634282</x:v>
      </x:c>
      <x:c r="H42" t="n">
        <x:v>177</x:v>
      </x:c>
      <x:c r="I42" t="str">
        <x:v>Actif</x:v>
      </x:c>
      <x:c r="J42" t="str"/>
    </x:row>
    <x:row r="43">
      <x:c r="A43" t="str">
        <x:v>PR-0042</x:v>
      </x:c>
      <x:c r="B43" t="str">
        <x:v>Audit Conseil 42</x:v>
      </x:c>
      <x:c r="C43" t="str">
        <x:v>Matériel</x:v>
      </x:c>
      <x:c r="D43" t="n">
        <x:v>1088.44</x:v>
      </x:c>
      <x:c r="E43" t="n">
        <x:v>633.24</x:v>
      </x:c>
      <x:c r="F43" t="n">
        <x:f>D43-E43</x:f>
        <x:v>455.20000000000005</x:v>
      </x:c>
      <x:c r="G43" t="n">
        <x:f>IF(D43=0,0,F43/D43)</x:f>
        <x:v>0.418213222593804</x:v>
      </x:c>
      <x:c r="H43" t="n">
        <x:v>85</x:v>
      </x:c>
      <x:c r="I43" t="str">
        <x:v>Actif</x:v>
      </x:c>
      <x:c r="J43" t="str"/>
    </x:row>
    <x:row r="44">
      <x:c r="A44" t="str">
        <x:v>PR-0043</x:v>
      </x:c>
      <x:c r="B44" t="str">
        <x:v>Pack Starter 43</x:v>
      </x:c>
      <x:c r="C44" t="str">
        <x:v>Divers</x:v>
      </x:c>
      <x:c r="D44" t="n">
        <x:v>755.5</x:v>
      </x:c>
      <x:c r="E44" t="n">
        <x:v>381.36</x:v>
      </x:c>
      <x:c r="F44" t="n">
        <x:f>D44-E44</x:f>
        <x:v>374.14</x:v>
      </x:c>
      <x:c r="G44" t="n">
        <x:f>IF(D44=0,0,F44/D44)</x:f>
        <x:v>0.49522170747849104</x:v>
      </x:c>
      <x:c r="H44" t="n">
        <x:v>97</x:v>
      </x:c>
      <x:c r="I44" t="str">
        <x:v>Actif</x:v>
      </x:c>
      <x:c r="J44" t="str"/>
    </x:row>
    <x:row r="45">
      <x:c r="A45" t="str">
        <x:v>PR-0044</x:v>
      </x:c>
      <x:c r="B45" t="str">
        <x:v>Pack Starter 44</x:v>
      </x:c>
      <x:c r="C45" t="str">
        <x:v>Maintenance</x:v>
      </x:c>
      <x:c r="D45" t="n">
        <x:v>352.57</x:v>
      </x:c>
      <x:c r="E45" t="n">
        <x:v>246.82</x:v>
      </x:c>
      <x:c r="F45" t="n">
        <x:f>D45-E45</x:f>
        <x:v>105.75</x:v>
      </x:c>
      <x:c r="G45" t="n">
        <x:f>IF(D45=0,0,F45/D45)</x:f>
        <x:v>0.2999404373599569</x:v>
      </x:c>
      <x:c r="H45" t="n">
        <x:v>97</x:v>
      </x:c>
      <x:c r="I45" t="str">
        <x:v>Actif</x:v>
      </x:c>
      <x:c r="J45" t="str"/>
    </x:row>
    <x:row r="46">
      <x:c r="A46" t="str">
        <x:v>PR-0045</x:v>
      </x:c>
      <x:c r="B46" t="str">
        <x:v>Audit Conseil 45</x:v>
      </x:c>
      <x:c r="C46" t="str">
        <x:v>Matériel</x:v>
      </x:c>
      <x:c r="D46" t="n">
        <x:v>706.47</x:v>
      </x:c>
      <x:c r="E46" t="n">
        <x:v>352.23</x:v>
      </x:c>
      <x:c r="F46" t="n">
        <x:f>D46-E46</x:f>
        <x:v>354.24</x:v>
      </x:c>
      <x:c r="G46" t="n">
        <x:f>IF(D46=0,0,F46/D46)</x:f>
        <x:v>0.5014225657140431</x:v>
      </x:c>
      <x:c r="H46" t="n">
        <x:v>3</x:v>
      </x:c>
      <x:c r="I46" t="str">
        <x:v>Actif</x:v>
      </x:c>
      <x:c r="J46" t="str"/>
    </x:row>
    <x:row r="47">
      <x:c r="A47" t="str">
        <x:v>PR-0046</x:v>
      </x:c>
      <x:c r="B47" t="str">
        <x:v>Support Premium 46</x:v>
      </x:c>
      <x:c r="C47" t="str">
        <x:v>Logiciel</x:v>
      </x:c>
      <x:c r="D47" t="n">
        <x:v>805.03</x:v>
      </x:c>
      <x:c r="E47" t="n">
        <x:v>580.76</x:v>
      </x:c>
      <x:c r="F47" t="n">
        <x:f>D47-E47</x:f>
        <x:v>224.26999999999998</x:v>
      </x:c>
      <x:c r="G47" t="n">
        <x:f>IF(D47=0,0,F47/D47)</x:f>
        <x:v>0.2785858912090233</x:v>
      </x:c>
      <x:c r="H47" t="n">
        <x:v>162</x:v>
      </x:c>
      <x:c r="I47" t="str">
        <x:v>Actif</x:v>
      </x:c>
      <x:c r="J47" t="str"/>
    </x:row>
    <x:row r="48">
      <x:c r="A48" t="str">
        <x:v>PR-0047</x:v>
      </x:c>
      <x:c r="B48" t="str">
        <x:v>Pack Starter 47</x:v>
      </x:c>
      <x:c r="C48" t="str">
        <x:v>Conseil</x:v>
      </x:c>
      <x:c r="D48" t="n">
        <x:v>414.91</x:v>
      </x:c>
      <x:c r="E48" t="n">
        <x:v>260.84</x:v>
      </x:c>
      <x:c r="F48" t="n">
        <x:f>D48-E48</x:f>
        <x:v>154.07000000000005</x:v>
      </x:c>
      <x:c r="G48" t="n">
        <x:f>IF(D48=0,0,F48/D48)</x:f>
        <x:v>0.3713335422139742</x:v>
      </x:c>
      <x:c r="H48" t="n">
        <x:v>88</x:v>
      </x:c>
      <x:c r="I48" t="str">
        <x:v>Actif</x:v>
      </x:c>
      <x:c r="J48" t="str"/>
    </x:row>
    <x:row r="49">
      <x:c r="A49" t="str">
        <x:v>PR-0048</x:v>
      </x:c>
      <x:c r="B49" t="str">
        <x:v>Audit Conseil 48</x:v>
      </x:c>
      <x:c r="C49" t="str">
        <x:v>Conseil</x:v>
      </x:c>
      <x:c r="D49" t="n">
        <x:v>364.55</x:v>
      </x:c>
      <x:c r="E49" t="n">
        <x:v>195.78</x:v>
      </x:c>
      <x:c r="F49" t="n">
        <x:f>D49-E49</x:f>
        <x:v>168.77</x:v>
      </x:c>
      <x:c r="G49" t="n">
        <x:f>IF(D49=0,0,F49/D49)</x:f>
        <x:v>0.4629543272527774</x:v>
      </x:c>
      <x:c r="H49" t="n">
        <x:v>172</x:v>
      </x:c>
      <x:c r="I49" t="str">
        <x:v>Actif</x:v>
      </x:c>
      <x:c r="J49" t="str"/>
    </x:row>
    <x:row r="50">
      <x:c r="A50" t="str">
        <x:v>PR-0049</x:v>
      </x:c>
      <x:c r="B50" t="str">
        <x:v>Formation Excel 49</x:v>
      </x:c>
      <x:c r="C50" t="str">
        <x:v>Maintenance</x:v>
      </x:c>
      <x:c r="D50" t="n">
        <x:v>477.91</x:v>
      </x:c>
      <x:c r="E50" t="n">
        <x:v>301.23</x:v>
      </x:c>
      <x:c r="F50" t="n">
        <x:f>D50-E50</x:f>
        <x:v>176.68</x:v>
      </x:c>
      <x:c r="G50" t="n">
        <x:f>IF(D50=0,0,F50/D50)</x:f>
        <x:v>0.3696930384381997</x:v>
      </x:c>
      <x:c r="H50" t="n">
        <x:v>49</x:v>
      </x:c>
      <x:c r="I50" t="str">
        <x:v>Actif</x:v>
      </x:c>
      <x:c r="J50" t="str"/>
    </x:row>
    <x:row r="51">
      <x:c r="A51" t="str">
        <x:v>PR-0050</x:v>
      </x:c>
      <x:c r="B51" t="str">
        <x:v>Tableau de Bord 50</x:v>
      </x:c>
      <x:c r="C51" t="str">
        <x:v>Services</x:v>
      </x:c>
      <x:c r="D51" t="n">
        <x:v>480.34</x:v>
      </x:c>
      <x:c r="E51" t="n">
        <x:v>276.49</x:v>
      </x:c>
      <x:c r="F51" t="n">
        <x:f>D51-E51</x:f>
        <x:v>203.84999999999997</x:v>
      </x:c>
      <x:c r="G51" t="n">
        <x:f>IF(D51=0,0,F51/D51)</x:f>
        <x:v>0.42438689261772905</x:v>
      </x:c>
      <x:c r="H51" t="n">
        <x:v>150</x:v>
      </x:c>
      <x:c r="I51" t="str">
        <x:v>Actif</x:v>
      </x:c>
      <x:c r="J51" t="str"/>
    </x:row>
    <x:row r="52">
      <x:c r="A52" t="str">
        <x:v>PR-0051</x:v>
      </x:c>
      <x:c r="B52" t="str">
        <x:v>Module CRM 51</x:v>
      </x:c>
      <x:c r="C52" t="str">
        <x:v>Divers</x:v>
      </x:c>
      <x:c r="D52" t="n">
        <x:v>49.82</x:v>
      </x:c>
      <x:c r="E52" t="n">
        <x:v>35.98</x:v>
      </x:c>
      <x:c r="F52" t="n">
        <x:f>D52-E52</x:f>
        <x:v>13.840000000000003</x:v>
      </x:c>
      <x:c r="G52" t="n">
        <x:f>IF(D52=0,0,F52/D52)</x:f>
        <x:v>0.27780008028904063</x:v>
      </x:c>
      <x:c r="H52" t="n">
        <x:v>122</x:v>
      </x:c>
      <x:c r="I52" t="str">
        <x:v>Actif</x:v>
      </x:c>
      <x:c r="J52" t="str"/>
    </x:row>
    <x:row r="53">
      <x:c r="A53" t="str">
        <x:v>PR-0052</x:v>
      </x:c>
      <x:c r="B53" t="str">
        <x:v>Pack Starter 52</x:v>
      </x:c>
      <x:c r="C53" t="str">
        <x:v>Formation</x:v>
      </x:c>
      <x:c r="D53" t="n">
        <x:v>184.6</x:v>
      </x:c>
      <x:c r="E53" t="n">
        <x:v>110.87</x:v>
      </x:c>
      <x:c r="F53" t="n">
        <x:f>D53-E53</x:f>
        <x:v>73.72999999999999</x:v>
      </x:c>
      <x:c r="G53" t="n">
        <x:f>IF(D53=0,0,F53/D53)</x:f>
        <x:v>0.39940411700975076</x:v>
      </x:c>
      <x:c r="H53" t="n">
        <x:v>120</x:v>
      </x:c>
      <x:c r="I53" t="str">
        <x:v>Actif</x:v>
      </x:c>
      <x:c r="J53" t="str"/>
    </x:row>
    <x:row r="54">
      <x:c r="A54" t="str">
        <x:v>PR-0053</x:v>
      </x:c>
      <x:c r="B54" t="str">
        <x:v>Formation Excel 53</x:v>
      </x:c>
      <x:c r="C54" t="str">
        <x:v>Logiciel</x:v>
      </x:c>
      <x:c r="D54" t="n">
        <x:v>106.9</x:v>
      </x:c>
      <x:c r="E54" t="n">
        <x:v>67.29</x:v>
      </x:c>
      <x:c r="F54" t="n">
        <x:f>D54-E54</x:f>
        <x:v>39.61</x:v>
      </x:c>
      <x:c r="G54" t="n">
        <x:f>IF(D54=0,0,F54/D54)</x:f>
        <x:v>0.37053320860617395</x:v>
      </x:c>
      <x:c r="H54" t="n">
        <x:v>155</x:v>
      </x:c>
      <x:c r="I54" t="str">
        <x:v>Actif</x:v>
      </x:c>
      <x:c r="J54" t="str"/>
    </x:row>
    <x:row r="55">
      <x:c r="A55" t="str">
        <x:v>PR-0054</x:v>
      </x:c>
      <x:c r="B55" t="str">
        <x:v>Pack Starter 54</x:v>
      </x:c>
      <x:c r="C55" t="str">
        <x:v>Matériel</x:v>
      </x:c>
      <x:c r="D55" t="n">
        <x:v>1130.32</x:v>
      </x:c>
      <x:c r="E55" t="n">
        <x:v>785.76</x:v>
      </x:c>
      <x:c r="F55" t="n">
        <x:f>D55-E55</x:f>
        <x:v>344.55999999999995</x:v>
      </x:c>
      <x:c r="G55" t="n">
        <x:f>IF(D55=0,0,F55/D55)</x:f>
        <x:v>0.3048340293014367</x:v>
      </x:c>
      <x:c r="H55" t="n">
        <x:v>180</x:v>
      </x:c>
      <x:c r="I55" t="str">
        <x:v>Actif</x:v>
      </x:c>
      <x:c r="J55" t="str"/>
    </x:row>
    <x:row r="56">
      <x:c r="A56" t="str">
        <x:v>PR-0055</x:v>
      </x:c>
      <x:c r="B56" t="str">
        <x:v>Abonnement SaaS 55</x:v>
      </x:c>
      <x:c r="C56" t="str">
        <x:v>Services</x:v>
      </x:c>
      <x:c r="D56" t="n">
        <x:v>424.68</x:v>
      </x:c>
      <x:c r="E56" t="n">
        <x:v>188.16</x:v>
      </x:c>
      <x:c r="F56" t="n">
        <x:f>D56-E56</x:f>
        <x:v>236.52</x:v>
      </x:c>
      <x:c r="G56" t="n">
        <x:f>IF(D56=0,0,F56/D56)</x:f>
        <x:v>0.556936987849675</x:v>
      </x:c>
      <x:c r="H56" t="n">
        <x:v>157</x:v>
      </x:c>
      <x:c r="I56" t="str">
        <x:v>Actif</x:v>
      </x:c>
      <x:c r="J56" t="str"/>
    </x:row>
    <x:row r="57">
      <x:c r="A57" t="str">
        <x:v>PR-0056</x:v>
      </x:c>
      <x:c r="B57" t="str">
        <x:v>Licence Pro 56</x:v>
      </x:c>
      <x:c r="C57" t="str">
        <x:v>Matériel</x:v>
      </x:c>
      <x:c r="D57" t="n">
        <x:v>569.3</x:v>
      </x:c>
      <x:c r="E57" t="n">
        <x:v>209.44</x:v>
      </x:c>
      <x:c r="F57" t="n">
        <x:f>D57-E57</x:f>
        <x:v>359.85999999999996</x:v>
      </x:c>
      <x:c r="G57" t="n">
        <x:f>IF(D57=0,0,F57/D57)</x:f>
        <x:v>0.6321096082908835</x:v>
      </x:c>
      <x:c r="H57" t="n">
        <x:v>115</x:v>
      </x:c>
      <x:c r="I57" t="str">
        <x:v>Actif</x:v>
      </x:c>
      <x:c r="J57" t="str"/>
    </x:row>
    <x:row r="58">
      <x:c r="A58" t="str">
        <x:v>PR-0057</x:v>
      </x:c>
      <x:c r="B58" t="str">
        <x:v>Tableau de Bord 57</x:v>
      </x:c>
      <x:c r="C58" t="str">
        <x:v>Services</x:v>
      </x:c>
      <x:c r="D58" t="n">
        <x:v>1081.77</x:v>
      </x:c>
      <x:c r="E58" t="n">
        <x:v>384.85</x:v>
      </x:c>
      <x:c r="F58" t="n">
        <x:f>D58-E58</x:f>
        <x:v>696.92</x:v>
      </x:c>
      <x:c r="G58" t="n">
        <x:f>IF(D58=0,0,F58/D58)</x:f>
        <x:v>0.6442404577682871</x:v>
      </x:c>
      <x:c r="H58" t="n">
        <x:v>82</x:v>
      </x:c>
      <x:c r="I58" t="str">
        <x:v>Actif</x:v>
      </x:c>
      <x:c r="J58" t="str"/>
    </x:row>
    <x:row r="59">
      <x:c r="A59" t="str">
        <x:v>PR-0058</x:v>
      </x:c>
      <x:c r="B59" t="str">
        <x:v>Module CRM 58</x:v>
      </x:c>
      <x:c r="C59" t="str">
        <x:v>Abonnement</x:v>
      </x:c>
      <x:c r="D59" t="n">
        <x:v>657.69</x:v>
      </x:c>
      <x:c r="E59" t="n">
        <x:v>320.61</x:v>
      </x:c>
      <x:c r="F59" t="n">
        <x:f>D59-E59</x:f>
        <x:v>337.08000000000004</x:v>
      </x:c>
      <x:c r="G59" t="n">
        <x:f>IF(D59=0,0,F59/D59)</x:f>
        <x:v>0.5125210965652511</x:v>
      </x:c>
      <x:c r="H59" t="n">
        <x:v>98</x:v>
      </x:c>
      <x:c r="I59" t="str">
        <x:v>Actif</x:v>
      </x:c>
      <x:c r="J59" t="str"/>
    </x:row>
    <x:row r="60">
      <x:c r="A60" t="str">
        <x:v>PR-0059</x:v>
      </x:c>
      <x:c r="B60" t="str">
        <x:v>Licence Pro 59</x:v>
      </x:c>
      <x:c r="C60" t="str">
        <x:v>Maintenance</x:v>
      </x:c>
      <x:c r="D60" t="n">
        <x:v>550.21</x:v>
      </x:c>
      <x:c r="E60" t="n">
        <x:v>405.53</x:v>
      </x:c>
      <x:c r="F60" t="n">
        <x:f>D60-E60</x:f>
        <x:v>144.68000000000006</x:v>
      </x:c>
      <x:c r="G60" t="n">
        <x:f>IF(D60=0,0,F60/D60)</x:f>
        <x:v>0.2629541447810837</x:v>
      </x:c>
      <x:c r="H60" t="n">
        <x:v>19</x:v>
      </x:c>
      <x:c r="I60" t="str">
        <x:v>Actif</x:v>
      </x:c>
      <x:c r="J60" t="str"/>
    </x:row>
    <x:row r="61">
      <x:c r="A61" t="str">
        <x:v>PR-0060</x:v>
      </x:c>
      <x:c r="B61" t="str">
        <x:v>Pack Starter 60</x:v>
      </x:c>
      <x:c r="C61" t="str">
        <x:v>Abonnement</x:v>
      </x:c>
      <x:c r="D61" t="n">
        <x:v>769.39</x:v>
      </x:c>
      <x:c r="E61" t="n">
        <x:v>560.49</x:v>
      </x:c>
      <x:c r="F61" t="n">
        <x:f>D61-E61</x:f>
        <x:v>208.89999999999998</x:v>
      </x:c>
      <x:c r="G61" t="n">
        <x:f>IF(D61=0,0,F61/D61)</x:f>
        <x:v>0.27151379664409464</x:v>
      </x:c>
      <x:c r="H61" t="n">
        <x:v>44</x:v>
      </x:c>
      <x:c r="I61" t="str">
        <x:v>Actif</x:v>
      </x:c>
      <x:c r="J61" t="str"/>
    </x:row>
    <x:row r="62">
      <x:c r="A62" t="str">
        <x:v>PR-0061</x:v>
      </x:c>
      <x:c r="B62" t="str">
        <x:v>Module CRM 61</x:v>
      </x:c>
      <x:c r="C62" t="str">
        <x:v>Divers</x:v>
      </x:c>
      <x:c r="D62" t="n">
        <x:v>890.47</x:v>
      </x:c>
      <x:c r="E62" t="n">
        <x:v>510.87</x:v>
      </x:c>
      <x:c r="F62" t="n">
        <x:f>D62-E62</x:f>
        <x:v>379.6</x:v>
      </x:c>
      <x:c r="G62" t="n">
        <x:f>IF(D62=0,0,F62/D62)</x:f>
        <x:v>0.42629173357889655</x:v>
      </x:c>
      <x:c r="H62" t="n">
        <x:v>84</x:v>
      </x:c>
      <x:c r="I62" t="str">
        <x:v>Actif</x:v>
      </x:c>
      <x:c r="J62" t="str"/>
    </x:row>
    <x:row r="63">
      <x:c r="A63" t="str">
        <x:v>PR-0062</x:v>
      </x:c>
      <x:c r="B63" t="str">
        <x:v>Audit Conseil 62</x:v>
      </x:c>
      <x:c r="C63" t="str">
        <x:v>Conseil</x:v>
      </x:c>
      <x:c r="D63" t="n">
        <x:v>148.86</x:v>
      </x:c>
      <x:c r="E63" t="n">
        <x:v>89.29</x:v>
      </x:c>
      <x:c r="F63" t="n">
        <x:f>D63-E63</x:f>
        <x:v>59.57000000000001</x:v>
      </x:c>
      <x:c r="G63" t="n">
        <x:f>IF(D63=0,0,F63/D63)</x:f>
        <x:v>0.4001746607550719</x:v>
      </x:c>
      <x:c r="H63" t="n">
        <x:v>179</x:v>
      </x:c>
      <x:c r="I63" t="str">
        <x:v>Actif</x:v>
      </x:c>
      <x:c r="J63" t="str"/>
    </x:row>
    <x:row r="64">
      <x:c r="A64" t="str">
        <x:v>PR-0063</x:v>
      </x:c>
      <x:c r="B64" t="str">
        <x:v>Abonnement SaaS 63</x:v>
      </x:c>
      <x:c r="C64" t="str">
        <x:v>Logiciel</x:v>
      </x:c>
      <x:c r="D64" t="n">
        <x:v>426.21</x:v>
      </x:c>
      <x:c r="E64" t="n">
        <x:v>307.04</x:v>
      </x:c>
      <x:c r="F64" t="n">
        <x:f>D64-E64</x:f>
        <x:v>119.16999999999996</x:v>
      </x:c>
      <x:c r="G64" t="n">
        <x:f>IF(D64=0,0,F64/D64)</x:f>
        <x:v>0.27960395110391584</x:v>
      </x:c>
      <x:c r="H64" t="n">
        <x:v>145</x:v>
      </x:c>
      <x:c r="I64" t="str">
        <x:v>Actif</x:v>
      </x:c>
      <x:c r="J64" t="str"/>
    </x:row>
    <x:row r="65">
      <x:c r="A65" t="str">
        <x:v>PR-0064</x:v>
      </x:c>
      <x:c r="B65" t="str">
        <x:v>Module CRM 64</x:v>
      </x:c>
      <x:c r="C65" t="str">
        <x:v>Maintenance</x:v>
      </x:c>
      <x:c r="D65" t="n">
        <x:v>560.7</x:v>
      </x:c>
      <x:c r="E65" t="n">
        <x:v>307.59</x:v>
      </x:c>
      <x:c r="F65" t="n">
        <x:f>D65-E65</x:f>
        <x:v>253.11000000000007</x:v>
      </x:c>
      <x:c r="G65" t="n">
        <x:f>IF(D65=0,0,F65/D65)</x:f>
        <x:v>0.4514178705189942</x:v>
      </x:c>
      <x:c r="H65" t="n">
        <x:v>106</x:v>
      </x:c>
      <x:c r="I65" t="str">
        <x:v>Actif</x:v>
      </x:c>
      <x:c r="J65" t="str"/>
    </x:row>
    <x:row r="66">
      <x:c r="A66" t="str">
        <x:v>PR-0065</x:v>
      </x:c>
      <x:c r="B66" t="str">
        <x:v>Abonnement SaaS 65</x:v>
      </x:c>
      <x:c r="C66" t="str">
        <x:v>Abonnement</x:v>
      </x:c>
      <x:c r="D66" t="n">
        <x:v>357.57</x:v>
      </x:c>
      <x:c r="E66" t="n">
        <x:v>147.07</x:v>
      </x:c>
      <x:c r="F66" t="n">
        <x:f>D66-E66</x:f>
        <x:v>210.5</x:v>
      </x:c>
      <x:c r="G66" t="n">
        <x:f>IF(D66=0,0,F66/D66)</x:f>
        <x:v>0.5886959196800626</x:v>
      </x:c>
      <x:c r="H66" t="n">
        <x:v>138</x:v>
      </x:c>
      <x:c r="I66" t="str">
        <x:v>Actif</x:v>
      </x:c>
      <x:c r="J66" t="str"/>
    </x:row>
    <x:row r="67">
      <x:c r="A67" t="str">
        <x:v>PR-0066</x:v>
      </x:c>
      <x:c r="B67" t="str">
        <x:v>Pack Starter 66</x:v>
      </x:c>
      <x:c r="C67" t="str">
        <x:v>Divers</x:v>
      </x:c>
      <x:c r="D67" t="n">
        <x:v>480.42</x:v>
      </x:c>
      <x:c r="E67" t="n">
        <x:v>295.01</x:v>
      </x:c>
      <x:c r="F67" t="n">
        <x:f>D67-E67</x:f>
        <x:v>185.41000000000003</x:v>
      </x:c>
      <x:c r="G67" t="n">
        <x:f>IF(D67=0,0,F67/D67)</x:f>
        <x:v>0.38593314183422844</x:v>
      </x:c>
      <x:c r="H67" t="n">
        <x:v>172</x:v>
      </x:c>
      <x:c r="I67" t="str">
        <x:v>Actif</x:v>
      </x:c>
      <x:c r="J67" t="str"/>
    </x:row>
    <x:row r="68">
      <x:c r="A68" t="str">
        <x:v>PR-0067</x:v>
      </x:c>
      <x:c r="B68" t="str">
        <x:v>Licence Pro 67</x:v>
      </x:c>
      <x:c r="C68" t="str">
        <x:v>Services</x:v>
      </x:c>
      <x:c r="D68" t="n">
        <x:v>493.9</x:v>
      </x:c>
      <x:c r="E68" t="n">
        <x:v>228.89</x:v>
      </x:c>
      <x:c r="F68" t="n">
        <x:f>D68-E68</x:f>
        <x:v>265.01</x:v>
      </x:c>
      <x:c r="G68" t="n">
        <x:f>IF(D68=0,0,F68/D68)</x:f>
        <x:v>0.5365661064992914</x:v>
      </x:c>
      <x:c r="H68" t="n">
        <x:v>123</x:v>
      </x:c>
      <x:c r="I68" t="str">
        <x:v>Actif</x:v>
      </x:c>
      <x:c r="J68" t="str"/>
    </x:row>
    <x:row r="69">
      <x:c r="A69" t="str">
        <x:v>PR-0068</x:v>
      </x:c>
      <x:c r="B69" t="str">
        <x:v>Audit Conseil 68</x:v>
      </x:c>
      <x:c r="C69" t="str">
        <x:v>Abonnement</x:v>
      </x:c>
      <x:c r="D69" t="n">
        <x:v>1057.32</x:v>
      </x:c>
      <x:c r="E69" t="n">
        <x:v>572.2</x:v>
      </x:c>
      <x:c r="F69" t="n">
        <x:f>D69-E69</x:f>
        <x:v>485.1199999999999</x:v>
      </x:c>
      <x:c r="G69" t="n">
        <x:f>IF(D69=0,0,F69/D69)</x:f>
        <x:v>0.45882041387659356</x:v>
      </x:c>
      <x:c r="H69" t="n">
        <x:v>176</x:v>
      </x:c>
      <x:c r="I69" t="str">
        <x:v>Actif</x:v>
      </x:c>
      <x:c r="J69" t="str"/>
    </x:row>
    <x:row r="70">
      <x:c r="A70" t="str">
        <x:v>PR-0069</x:v>
      </x:c>
      <x:c r="B70" t="str">
        <x:v>Formation Excel 69</x:v>
      </x:c>
      <x:c r="C70" t="str">
        <x:v>Logiciel</x:v>
      </x:c>
      <x:c r="D70" t="n">
        <x:v>162.77</x:v>
      </x:c>
      <x:c r="E70" t="n">
        <x:v>61.61</x:v>
      </x:c>
      <x:c r="F70" t="n">
        <x:f>D70-E70</x:f>
        <x:v>101.16000000000001</x:v>
      </x:c>
      <x:c r="G70" t="n">
        <x:f>IF(D70=0,0,F70/D70)</x:f>
        <x:v>0.6214904466425017</x:v>
      </x:c>
      <x:c r="H70" t="n">
        <x:v>63</x:v>
      </x:c>
      <x:c r="I70" t="str">
        <x:v>Actif</x:v>
      </x:c>
      <x:c r="J70" t="str"/>
    </x:row>
    <x:row r="71">
      <x:c r="A71" t="str">
        <x:v>PR-0070</x:v>
      </x:c>
      <x:c r="B71" t="str">
        <x:v>Abonnement SaaS 70</x:v>
      </x:c>
      <x:c r="C71" t="str">
        <x:v>Services</x:v>
      </x:c>
      <x:c r="D71" t="n">
        <x:v>1031.67</x:v>
      </x:c>
      <x:c r="E71" t="n">
        <x:v>374.07</x:v>
      </x:c>
      <x:c r="F71" t="n">
        <x:f>D71-E71</x:f>
        <x:v>657.6000000000001</x:v>
      </x:c>
      <x:c r="G71" t="n">
        <x:f>IF(D71=0,0,F71/D71)</x:f>
        <x:v>0.6374131262903836</x:v>
      </x:c>
      <x:c r="H71" t="n">
        <x:v>27</x:v>
      </x:c>
      <x:c r="I71" t="str">
        <x:v>Actif</x:v>
      </x:c>
      <x:c r="J71" t="str"/>
    </x:row>
    <x:row r="72">
      <x:c r="A72" t="str">
        <x:v>PR-0071</x:v>
      </x:c>
      <x:c r="B72" t="str">
        <x:v>Matériel Bureau 71</x:v>
      </x:c>
      <x:c r="C72" t="str">
        <x:v>Divers</x:v>
      </x:c>
      <x:c r="D72" t="n">
        <x:v>557.12</x:v>
      </x:c>
      <x:c r="E72" t="n">
        <x:v>259.93</x:v>
      </x:c>
      <x:c r="F72" t="n">
        <x:f>D72-E72</x:f>
        <x:v>297.19</x:v>
      </x:c>
      <x:c r="G72" t="n">
        <x:f>IF(D72=0,0,F72/D72)</x:f>
        <x:v>0.5334398334290638</x:v>
      </x:c>
      <x:c r="H72" t="n">
        <x:v>116</x:v>
      </x:c>
      <x:c r="I72" t="str">
        <x:v>Actif</x:v>
      </x:c>
      <x:c r="J72" t="str"/>
    </x:row>
    <x:row r="73">
      <x:c r="A73" t="str">
        <x:v>PR-0072</x:v>
      </x:c>
      <x:c r="B73" t="str">
        <x:v>Matériel Bureau 72</x:v>
      </x:c>
      <x:c r="C73" t="str">
        <x:v>Maintenance</x:v>
      </x:c>
      <x:c r="D73" t="n">
        <x:v>1120.53</x:v>
      </x:c>
      <x:c r="E73" t="n">
        <x:v>515.62</x:v>
      </x:c>
      <x:c r="F73" t="n">
        <x:f>D73-E73</x:f>
        <x:v>604.91</x:v>
      </x:c>
      <x:c r="G73" t="n">
        <x:f>IF(D73=0,0,F73/D73)</x:f>
        <x:v>0.5398427529829634</x:v>
      </x:c>
      <x:c r="H73" t="n">
        <x:v>74</x:v>
      </x:c>
      <x:c r="I73" t="str">
        <x:v>Actif</x:v>
      </x:c>
      <x:c r="J73" t="str"/>
    </x:row>
    <x:row r="74">
      <x:c r="A74" t="str">
        <x:v>PR-0073</x:v>
      </x:c>
      <x:c r="B74" t="str">
        <x:v>Support Premium 73</x:v>
      </x:c>
      <x:c r="C74" t="str">
        <x:v>Abonnement</x:v>
      </x:c>
      <x:c r="D74" t="n">
        <x:v>1032.15</x:v>
      </x:c>
      <x:c r="E74" t="n">
        <x:v>760.42</x:v>
      </x:c>
      <x:c r="F74" t="n">
        <x:f>D74-E74</x:f>
        <x:v>271.73000000000013</x:v>
      </x:c>
      <x:c r="G74" t="n">
        <x:f>IF(D74=0,0,F74/D74)</x:f>
        <x:v>0.2632659981591824</x:v>
      </x:c>
      <x:c r="H74" t="n">
        <x:v>158</x:v>
      </x:c>
      <x:c r="I74" t="str">
        <x:v>Actif</x:v>
      </x:c>
      <x:c r="J74" t="str"/>
    </x:row>
    <x:row r="75">
      <x:c r="A75" t="str">
        <x:v>PR-0074</x:v>
      </x:c>
      <x:c r="B75" t="str">
        <x:v>Maintenance Annuelle 74</x:v>
      </x:c>
      <x:c r="C75" t="str">
        <x:v>Formation</x:v>
      </x:c>
      <x:c r="D75" t="n">
        <x:v>49.66</x:v>
      </x:c>
      <x:c r="E75" t="n">
        <x:v>25.92</x:v>
      </x:c>
      <x:c r="F75" t="n">
        <x:f>D75-E75</x:f>
        <x:v>23.739999999999995</x:v>
      </x:c>
      <x:c r="G75" t="n">
        <x:f>IF(D75=0,0,F75/D75)</x:f>
        <x:v>0.4780507450664518</x:v>
      </x:c>
      <x:c r="H75" t="n">
        <x:v>164</x:v>
      </x:c>
      <x:c r="I75" t="str">
        <x:v>Actif</x:v>
      </x:c>
      <x:c r="J75" t="str"/>
    </x:row>
    <x:row r="76">
      <x:c r="A76" t="str">
        <x:v>PR-0075</x:v>
      </x:c>
      <x:c r="B76" t="str">
        <x:v>Abonnement SaaS 75</x:v>
      </x:c>
      <x:c r="C76" t="str">
        <x:v>Matériel</x:v>
      </x:c>
      <x:c r="D76" t="n">
        <x:v>482.13</x:v>
      </x:c>
      <x:c r="E76" t="n">
        <x:v>310.41</x:v>
      </x:c>
      <x:c r="F76" t="n">
        <x:f>D76-E76</x:f>
        <x:v>171.71999999999997</x:v>
      </x:c>
      <x:c r="G76" t="n">
        <x:f>IF(D76=0,0,F76/D76)</x:f>
        <x:v>0.356169497853276</x:v>
      </x:c>
      <x:c r="H76" t="n">
        <x:v>142</x:v>
      </x:c>
      <x:c r="I76" t="str">
        <x:v>Actif</x:v>
      </x:c>
      <x:c r="J76" t="str"/>
    </x:row>
    <x:row r="77">
      <x:c r="A77" t="str">
        <x:v>PR-0076</x:v>
      </x:c>
      <x:c r="B77" t="str">
        <x:v>Abonnement SaaS 76</x:v>
      </x:c>
      <x:c r="C77" t="str">
        <x:v>Maintenance</x:v>
      </x:c>
      <x:c r="D77" t="n">
        <x:v>1144.53</x:v>
      </x:c>
      <x:c r="E77" t="n">
        <x:v>496.03</x:v>
      </x:c>
      <x:c r="F77" t="n">
        <x:f>D77-E77</x:f>
        <x:v>648.5</x:v>
      </x:c>
      <x:c r="G77" t="n">
        <x:f>IF(D77=0,0,F77/D77)</x:f>
        <x:v>0.5666081273535862</x:v>
      </x:c>
      <x:c r="H77" t="n">
        <x:v>140</x:v>
      </x:c>
      <x:c r="I77" t="str">
        <x:v>Actif</x:v>
      </x:c>
      <x:c r="J77" t="str"/>
    </x:row>
    <x:row r="78">
      <x:c r="A78" t="str">
        <x:v>PR-0077</x:v>
      </x:c>
      <x:c r="B78" t="str">
        <x:v>Matériel Bureau 77</x:v>
      </x:c>
      <x:c r="C78" t="str">
        <x:v>Divers</x:v>
      </x:c>
      <x:c r="D78" t="n">
        <x:v>416.49</x:v>
      </x:c>
      <x:c r="E78" t="n">
        <x:v>292.94</x:v>
      </x:c>
      <x:c r="F78" t="n">
        <x:f>D78-E78</x:f>
        <x:v>123.55000000000001</x:v>
      </x:c>
      <x:c r="G78" t="n">
        <x:f>IF(D78=0,0,F78/D78)</x:f>
        <x:v>0.2966457778097914</x:v>
      </x:c>
      <x:c r="H78" t="n">
        <x:v>155</x:v>
      </x:c>
      <x:c r="I78" t="str">
        <x:v>Actif</x:v>
      </x:c>
      <x:c r="J78" t="str"/>
    </x:row>
    <x:row r="79">
      <x:c r="A79" t="str">
        <x:v>PR-0078</x:v>
      </x:c>
      <x:c r="B79" t="str">
        <x:v>Support Premium 78</x:v>
      </x:c>
      <x:c r="C79" t="str">
        <x:v>Formation</x:v>
      </x:c>
      <x:c r="D79" t="n">
        <x:v>1165.01</x:v>
      </x:c>
      <x:c r="E79" t="n">
        <x:v>542.39</x:v>
      </x:c>
      <x:c r="F79" t="n">
        <x:f>D79-E79</x:f>
        <x:v>622.62</x:v>
      </x:c>
      <x:c r="G79" t="n">
        <x:f>IF(D79=0,0,F79/D79)</x:f>
        <x:v>0.5344331808310658</x:v>
      </x:c>
      <x:c r="H79" t="n">
        <x:v>90</x:v>
      </x:c>
      <x:c r="I79" t="str">
        <x:v>Actif</x:v>
      </x:c>
      <x:c r="J79" t="str"/>
    </x:row>
    <x:row r="80">
      <x:c r="A80" t="str">
        <x:v>PR-0079</x:v>
      </x:c>
      <x:c r="B80" t="str">
        <x:v>Maintenance Annuelle 79</x:v>
      </x:c>
      <x:c r="C80" t="str">
        <x:v>Conseil</x:v>
      </x:c>
      <x:c r="D80" t="n">
        <x:v>378.85</x:v>
      </x:c>
      <x:c r="E80" t="n">
        <x:v>178.53</x:v>
      </x:c>
      <x:c r="F80" t="n">
        <x:f>D80-E80</x:f>
        <x:v>200.32000000000002</x:v>
      </x:c>
      <x:c r="G80" t="n">
        <x:f>IF(D80=0,0,F80/D80)</x:f>
        <x:v>0.5287580836742775</x:v>
      </x:c>
      <x:c r="H80" t="n">
        <x:v>63</x:v>
      </x:c>
      <x:c r="I80" t="str">
        <x:v>Actif</x:v>
      </x:c>
      <x:c r="J80" t="str"/>
    </x:row>
    <x:row r="81">
      <x:c r="A81" t="str">
        <x:v>PR-0080</x:v>
      </x:c>
      <x:c r="B81" t="str">
        <x:v>Licence Pro 80</x:v>
      </x:c>
      <x:c r="C81" t="str">
        <x:v>Formation</x:v>
      </x:c>
      <x:c r="D81" t="n">
        <x:v>235.76</x:v>
      </x:c>
      <x:c r="E81" t="n">
        <x:v>98.91</x:v>
      </x:c>
      <x:c r="F81" t="n">
        <x:f>D81-E81</x:f>
        <x:v>136.85</x:v>
      </x:c>
      <x:c r="G81" t="n">
        <x:f>IF(D81=0,0,F81/D81)</x:f>
        <x:v>0.5804631828978623</x:v>
      </x:c>
      <x:c r="H81" t="n">
        <x:v>28</x:v>
      </x:c>
      <x:c r="I81" t="str">
        <x:v>Actif</x:v>
      </x:c>
      <x:c r="J81" t="str"/>
    </x:row>
  </x:sheetData>
  <x:conditionalFormatting sqref="H2:H81">
    <x:cfRule type="dataBar" priority="1">
      <x:dataBar>
        <x:cfvo type="min"/>
        <x:cfvo type="max"/>
        <x:color rgb="FF2E8B57"/>
      </x:dataBar>
      <x:extLst>
        <x:ext xmlns:x14="http://schemas.microsoft.com/office/spreadsheetml/2009/9/main" uri="{B025F937-C7B1-47D3-B67F-A62EFF666E3E}">
          <x14:id>{ADB0DCD9-F8D4-C74E-0113-E0133BAFA509}</x14:id>
        </x:ext>
      </x:extLst>
    </x:cfRule>
  </x:conditionalFormatting>
  <x:conditionalFormatting sqref="I2:I81">
    <x:cfRule type="expression" dxfId="2" priority="2">
      <x:formula>I2="Rupture"</x:formula>
    </x:cfRule>
  </x:conditionalFormatting>
  <x:dataValidations count="1">
    <x:dataValidation type="list" sqref="C2:C300">
      <x:formula1>'Paramètres'!$A$2:$A$9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8a4f8f80ddc14c26"/>
  </x:tableParts>
  <x:extLst>
    <x:ext xmlns:x14="http://schemas.microsoft.com/office/spreadsheetml/2009/9/main" xmlns:xm="http://schemas.microsoft.com/office/excel/2006/main" uri="{78C0D931-6437-407d-A8EE-F0AAD7539E65}">
      <x14:conditionalFormattings>
        <x14:conditionalFormatting>
          <x14:cfRule type="dataBar" priority="1" id="{ADB0DCD9-F8D4-C74E-0113-E0133BAFA509}">
            <x14:dataBar gradient="1">
              <x14:cfvo type="min"/>
              <x14:cfvo type="max"/>
              <x14:fillColor rgb="FF2E8B57"/>
            </x14:dataBar>
          </x14:cfRule>
          <xm:sqref>H2:H81</xm:sqref>
        </x14:conditionalFormatting>
      </x14:conditionalFormattings>
    </x:ext>
  </x:extLst>
</x:worksheet>
</file>

<file path=xl/worksheets/sheet4.xml><?xml version="1.0" encoding="utf-8"?>
<x:worksheet xmlns:x="http://schemas.openxmlformats.org/spreadsheetml/2006/main">
  <x:sheetFormatPr defaultRowHeight="15"/>
  <x:cols>
    <x:col min="1" max="1" width="5.25" hidden="0" customWidth="1"/>
    <x:col min="2" max="2" width="7.630000114440918" hidden="0" customWidth="1"/>
    <x:col min="3" max="3" width="7" hidden="0" customWidth="1"/>
    <x:col min="4" max="4" width="8.25" hidden="0" customWidth="1"/>
    <x:col min="5" max="5" width="7.25" hidden="0" customWidth="1"/>
    <x:col min="6" max="6" width="6.630000114440918" hidden="0" customWidth="1"/>
    <x:col min="7" max="7" width="7.880000114440918" hidden="0" customWidth="1"/>
    <x:col min="8" max="8" width="5.380000114440918" hidden="0" customWidth="1"/>
    <x:col min="9" max="9" width="10.25" hidden="0" customWidth="1"/>
    <x:col min="10" max="10" width="15.880000114440918" hidden="0" customWidth="1"/>
    <x:col min="11" max="11" width="8.25" hidden="0" customWidth="1"/>
    <x:col min="12" max="12" width="5" hidden="0" customWidth="1"/>
  </x:cols>
  <x:sheetData>
    <x:row r="1" ht="28" customHeight="1">
      <x:c r="A1" s="10" t="str">
        <x:v>Date</x:v>
      </x:c>
      <x:c r="B1" s="5" t="str">
        <x:v>N° Vente</x:v>
      </x:c>
      <x:c r="C1" s="5" t="str">
        <x:v>ID Client</x:v>
      </x:c>
      <x:c r="D1" s="5" t="str">
        <x:v>ID Produit</x:v>
      </x:c>
      <x:c r="E1" s="5" t="str">
        <x:v>Quantité</x:v>
      </x:c>
      <x:c r="F1" s="12" t="str">
        <x:v>Prix HT</x:v>
      </x:c>
      <x:c r="G1" s="14" t="str">
        <x:v>Remise %</x:v>
      </x:c>
      <x:c r="H1" s="14" t="str">
        <x:v>TVA %</x:v>
      </x:c>
      <x:c r="I1" s="12" t="str">
        <x:v>Total TTC</x:v>
      </x:c>
      <x:c r="J1" s="5" t="str">
        <x:v>Moyen de paiement</x:v>
      </x:c>
      <x:c r="K1" s="5" t="str">
        <x:v>Statut</x:v>
      </x:c>
      <x:c r="L1" s="5" t="str">
        <x:v>Notes</x:v>
      </x:c>
    </x:row>
    <x:row r="2">
      <x:c r="A2" t="n">
        <x:v>46233</x:v>
      </x:c>
      <x:c r="B2" t="str">
        <x:v>VTE-0001</x:v>
      </x:c>
      <x:c r="C2" t="str">
        <x:v>CL-0020</x:v>
      </x:c>
      <x:c r="D2" t="str">
        <x:v>PR-0038</x:v>
      </x:c>
      <x:c r="E2" t="n">
        <x:v>5</x:v>
      </x:c>
      <x:c r="F2" t="n">
        <x:f>IFERROR(VLOOKUP(D2,Produits!A:D,4,FALSE),0)</x:f>
        <x:v>527.12</x:v>
      </x:c>
      <x:c r="G2" t="n">
        <x:v>0</x:v>
      </x:c>
      <x:c r="H2" t="n">
        <x:v>5.5</x:v>
      </x:c>
      <x:c r="I2" t="n">
        <x:f>E2*F2*(1-G2/100)*(1+H2/100)</x:f>
        <x:v>2780.5579999999995</x:v>
      </x:c>
      <x:c r="J2" t="str">
        <x:v>Carte bancaire</x:v>
      </x:c>
      <x:c r="K2" t="str">
        <x:v>Annulée</x:v>
      </x:c>
      <x:c r="L2" t="str"/>
    </x:row>
    <x:row r="3">
      <x:c r="A3" t="n">
        <x:v>46206</x:v>
      </x:c>
      <x:c r="B3" t="str">
        <x:v>VTE-0002</x:v>
      </x:c>
      <x:c r="C3" t="str">
        <x:v>CL-0062</x:v>
      </x:c>
      <x:c r="D3" t="str">
        <x:v>PR-0001</x:v>
      </x:c>
      <x:c r="E3" t="n">
        <x:v>5</x:v>
      </x:c>
      <x:c r="F3" t="n">
        <x:f>IFERROR(VLOOKUP(D3,Produits!A:D,4,FALSE),0)</x:f>
        <x:v>834.09</x:v>
      </x:c>
      <x:c r="G3" t="n">
        <x:v>0</x:v>
      </x:c>
      <x:c r="H3" t="n">
        <x:v>10</x:v>
      </x:c>
      <x:c r="I3" t="n">
        <x:f>E3*F3*(1-G3/100)*(1+H3/100)</x:f>
        <x:v>4587.495</x:v>
      </x:c>
      <x:c r="J3" t="str">
        <x:v>Prélèvement</x:v>
      </x:c>
      <x:c r="K3" t="str">
        <x:v>En attente</x:v>
      </x:c>
      <x:c r="L3" t="str"/>
    </x:row>
    <x:row r="4">
      <x:c r="A4" t="n">
        <x:v>46229</x:v>
      </x:c>
      <x:c r="B4" t="str">
        <x:v>VTE-0003</x:v>
      </x:c>
      <x:c r="C4" t="str">
        <x:v>CL-0063</x:v>
      </x:c>
      <x:c r="D4" t="str">
        <x:v>PR-0050</x:v>
      </x:c>
      <x:c r="E4" t="n">
        <x:v>5</x:v>
      </x:c>
      <x:c r="F4" t="n">
        <x:f>IFERROR(VLOOKUP(D4,Produits!A:D,4,FALSE),0)</x:f>
        <x:v>480.34</x:v>
      </x:c>
      <x:c r="G4" t="n">
        <x:v>10</x:v>
      </x:c>
      <x:c r="H4" t="n">
        <x:v>0</x:v>
      </x:c>
      <x:c r="I4" t="n">
        <x:f>E4*F4*(1-G4/100)*(1+H4/100)</x:f>
        <x:v>2161.5299999999997</x:v>
      </x:c>
      <x:c r="J4" t="str">
        <x:v>Carte bancaire</x:v>
      </x:c>
      <x:c r="K4" t="str">
        <x:v>Payée</x:v>
      </x:c>
      <x:c r="L4" t="str"/>
    </x:row>
    <x:row r="5">
      <x:c r="A5" t="n">
        <x:v>46352</x:v>
      </x:c>
      <x:c r="B5" t="str">
        <x:v>VTE-0004</x:v>
      </x:c>
      <x:c r="C5" t="str">
        <x:v>CL-0106</x:v>
      </x:c>
      <x:c r="D5" t="str">
        <x:v>PR-0005</x:v>
      </x:c>
      <x:c r="E5" t="n">
        <x:v>1</x:v>
      </x:c>
      <x:c r="F5" t="n">
        <x:f>IFERROR(VLOOKUP(D5,Produits!A:D,4,FALSE),0)</x:f>
        <x:v>1132.17</x:v>
      </x:c>
      <x:c r="G5" t="n">
        <x:v>0</x:v>
      </x:c>
      <x:c r="H5" t="n">
        <x:v>10</x:v>
      </x:c>
      <x:c r="I5" t="n">
        <x:f>E5*F5*(1-G5/100)*(1+H5/100)</x:f>
        <x:v>1245.3870000000002</x:v>
      </x:c>
      <x:c r="J5" t="str">
        <x:v>Carte bancaire</x:v>
      </x:c>
      <x:c r="K5" t="str">
        <x:v>Annulée</x:v>
      </x:c>
      <x:c r="L5" t="str"/>
    </x:row>
    <x:row r="6">
      <x:c r="A6" t="n">
        <x:v>46118</x:v>
      </x:c>
      <x:c r="B6" t="str">
        <x:v>VTE-0005</x:v>
      </x:c>
      <x:c r="C6" t="str">
        <x:v>CL-0088</x:v>
      </x:c>
      <x:c r="D6" t="str">
        <x:v>PR-0028</x:v>
      </x:c>
      <x:c r="E6" t="n">
        <x:v>6</x:v>
      </x:c>
      <x:c r="F6" t="n">
        <x:f>IFERROR(VLOOKUP(D6,Produits!A:D,4,FALSE),0)</x:f>
        <x:v>623.51</x:v>
      </x:c>
      <x:c r="G6" t="n">
        <x:v>0</x:v>
      </x:c>
      <x:c r="H6" t="n">
        <x:v>20</x:v>
      </x:c>
      <x:c r="I6" t="n">
        <x:f>E6*F6*(1-G6/100)*(1+H6/100)</x:f>
        <x:v>4489.272</x:v>
      </x:c>
      <x:c r="J6" t="str">
        <x:v>Carte bancaire</x:v>
      </x:c>
      <x:c r="K6" t="str">
        <x:v>En attente</x:v>
      </x:c>
      <x:c r="L6" t="str"/>
    </x:row>
    <x:row r="7">
      <x:c r="A7" t="n">
        <x:v>46049</x:v>
      </x:c>
      <x:c r="B7" t="str">
        <x:v>VTE-0006</x:v>
      </x:c>
      <x:c r="C7" t="str">
        <x:v>CL-0067</x:v>
      </x:c>
      <x:c r="D7" t="str">
        <x:v>PR-0071</x:v>
      </x:c>
      <x:c r="E7" t="n">
        <x:v>1</x:v>
      </x:c>
      <x:c r="F7" t="n">
        <x:f>IFERROR(VLOOKUP(D7,Produits!A:D,4,FALSE),0)</x:f>
        <x:v>557.12</x:v>
      </x:c>
      <x:c r="G7" t="n">
        <x:v>0</x:v>
      </x:c>
      <x:c r="H7" t="n">
        <x:v>0</x:v>
      </x:c>
      <x:c r="I7" t="n">
        <x:f>E7*F7*(1-G7/100)*(1+H7/100)</x:f>
        <x:v>557.12</x:v>
      </x:c>
      <x:c r="J7" t="str">
        <x:v>Espèces</x:v>
      </x:c>
      <x:c r="K7" t="str">
        <x:v>En attente</x:v>
      </x:c>
      <x:c r="L7" t="str"/>
    </x:row>
    <x:row r="8">
      <x:c r="A8" t="n">
        <x:v>46190</x:v>
      </x:c>
      <x:c r="B8" t="str">
        <x:v>VTE-0007</x:v>
      </x:c>
      <x:c r="C8" t="str">
        <x:v>CL-0085</x:v>
      </x:c>
      <x:c r="D8" t="str">
        <x:v>PR-0022</x:v>
      </x:c>
      <x:c r="E8" t="n">
        <x:v>3</x:v>
      </x:c>
      <x:c r="F8" t="n">
        <x:f>IFERROR(VLOOKUP(D8,Produits!A:D,4,FALSE),0)</x:f>
        <x:v>866.38</x:v>
      </x:c>
      <x:c r="G8" t="n">
        <x:v>10</x:v>
      </x:c>
      <x:c r="H8" t="n">
        <x:v>20</x:v>
      </x:c>
      <x:c r="I8" t="n">
        <x:f>E8*F8*(1-G8/100)*(1+H8/100)</x:f>
        <x:v>2807.0712</x:v>
      </x:c>
      <x:c r="J8" t="str">
        <x:v>Carte bancaire</x:v>
      </x:c>
      <x:c r="K8" t="str">
        <x:v>Payée</x:v>
      </x:c>
      <x:c r="L8" t="str"/>
    </x:row>
    <x:row r="9">
      <x:c r="A9" t="n">
        <x:v>46319</x:v>
      </x:c>
      <x:c r="B9" t="str">
        <x:v>VTE-0008</x:v>
      </x:c>
      <x:c r="C9" t="str">
        <x:v>CL-0080</x:v>
      </x:c>
      <x:c r="D9" t="str">
        <x:v>PR-0021</x:v>
      </x:c>
      <x:c r="E9" t="n">
        <x:v>1</x:v>
      </x:c>
      <x:c r="F9" t="n">
        <x:f>IFERROR(VLOOKUP(D9,Produits!A:D,4,FALSE),0)</x:f>
        <x:v>513.98</x:v>
      </x:c>
      <x:c r="G9" t="n">
        <x:v>0</x:v>
      </x:c>
      <x:c r="H9" t="n">
        <x:v>10</x:v>
      </x:c>
      <x:c r="I9" t="n">
        <x:f>E9*F9*(1-G9/100)*(1+H9/100)</x:f>
        <x:v>565.378</x:v>
      </x:c>
      <x:c r="J9" t="str">
        <x:v>Carte bancaire</x:v>
      </x:c>
      <x:c r="K9" t="str">
        <x:v>En attente</x:v>
      </x:c>
      <x:c r="L9" t="str"/>
    </x:row>
    <x:row r="10">
      <x:c r="A10" t="n">
        <x:v>46163</x:v>
      </x:c>
      <x:c r="B10" t="str">
        <x:v>VTE-0009</x:v>
      </x:c>
      <x:c r="C10" t="str">
        <x:v>CL-0029</x:v>
      </x:c>
      <x:c r="D10" t="str">
        <x:v>PR-0025</x:v>
      </x:c>
      <x:c r="E10" t="n">
        <x:v>8</x:v>
      </x:c>
      <x:c r="F10" t="n">
        <x:f>IFERROR(VLOOKUP(D10,Produits!A:D,4,FALSE),0)</x:f>
        <x:v>188.14</x:v>
      </x:c>
      <x:c r="G10" t="n">
        <x:v>0</x:v>
      </x:c>
      <x:c r="H10" t="n">
        <x:v>20</x:v>
      </x:c>
      <x:c r="I10" t="n">
        <x:f>E10*F10*(1-G10/100)*(1+H10/100)</x:f>
        <x:v>1806.1439999999998</x:v>
      </x:c>
      <x:c r="J10" t="str">
        <x:v>Espèces</x:v>
      </x:c>
      <x:c r="K10" t="str">
        <x:v>En attente</x:v>
      </x:c>
      <x:c r="L10" t="str"/>
    </x:row>
    <x:row r="11">
      <x:c r="A11" t="n">
        <x:v>46118</x:v>
      </x:c>
      <x:c r="B11" t="str">
        <x:v>VTE-0010</x:v>
      </x:c>
      <x:c r="C11" t="str">
        <x:v>CL-0044</x:v>
      </x:c>
      <x:c r="D11" t="str">
        <x:v>PR-0075</x:v>
      </x:c>
      <x:c r="E11" t="n">
        <x:v>2</x:v>
      </x:c>
      <x:c r="F11" t="n">
        <x:f>IFERROR(VLOOKUP(D11,Produits!A:D,4,FALSE),0)</x:f>
        <x:v>482.13</x:v>
      </x:c>
      <x:c r="G11" t="n">
        <x:v>10</x:v>
      </x:c>
      <x:c r="H11" t="n">
        <x:v>10</x:v>
      </x:c>
      <x:c r="I11" t="n">
        <x:f>E11*F11*(1-G11/100)*(1+H11/100)</x:f>
        <x:v>954.6174000000001</x:v>
      </x:c>
      <x:c r="J11" t="str">
        <x:v>Espèces</x:v>
      </x:c>
      <x:c r="K11" t="str">
        <x:v>Payée</x:v>
      </x:c>
      <x:c r="L11" t="str"/>
    </x:row>
    <x:row r="12">
      <x:c r="A12" t="n">
        <x:v>46343</x:v>
      </x:c>
      <x:c r="B12" t="str">
        <x:v>VTE-0011</x:v>
      </x:c>
      <x:c r="C12" t="str">
        <x:v>CL-0073</x:v>
      </x:c>
      <x:c r="D12" t="str">
        <x:v>PR-0015</x:v>
      </x:c>
      <x:c r="E12" t="n">
        <x:v>7</x:v>
      </x:c>
      <x:c r="F12" t="n">
        <x:f>IFERROR(VLOOKUP(D12,Produits!A:D,4,FALSE),0)</x:f>
        <x:v>214.61</x:v>
      </x:c>
      <x:c r="G12" t="n">
        <x:v>10</x:v>
      </x:c>
      <x:c r="H12" t="n">
        <x:v>5.5</x:v>
      </x:c>
      <x:c r="I12" t="n">
        <x:f>E12*F12*(1-G12/100)*(1+H12/100)</x:f>
        <x:v>1426.405365</x:v>
      </x:c>
      <x:c r="J12" t="str">
        <x:v>Virement</x:v>
      </x:c>
      <x:c r="K12" t="str">
        <x:v>Payée</x:v>
      </x:c>
      <x:c r="L12" t="str"/>
    </x:row>
    <x:row r="13">
      <x:c r="A13" t="n">
        <x:v>46367</x:v>
      </x:c>
      <x:c r="B13" t="str">
        <x:v>VTE-0012</x:v>
      </x:c>
      <x:c r="C13" t="str">
        <x:v>CL-0105</x:v>
      </x:c>
      <x:c r="D13" t="str">
        <x:v>PR-0064</x:v>
      </x:c>
      <x:c r="E13" t="n">
        <x:v>5</x:v>
      </x:c>
      <x:c r="F13" t="n">
        <x:f>IFERROR(VLOOKUP(D13,Produits!A:D,4,FALSE),0)</x:f>
        <x:v>560.7</x:v>
      </x:c>
      <x:c r="G13" t="n">
        <x:v>5</x:v>
      </x:c>
      <x:c r="H13" t="n">
        <x:v>5.5</x:v>
      </x:c>
      <x:c r="I13" t="n">
        <x:f>E13*F13*(1-G13/100)*(1+H13/100)</x:f>
        <x:v>2809.8078749999995</x:v>
      </x:c>
      <x:c r="J13" t="str">
        <x:v>Prélèvement</x:v>
      </x:c>
      <x:c r="K13" t="str">
        <x:v>Payée</x:v>
      </x:c>
      <x:c r="L13" t="str"/>
    </x:row>
    <x:row r="14">
      <x:c r="A14" t="n">
        <x:v>46121</x:v>
      </x:c>
      <x:c r="B14" t="str">
        <x:v>VTE-0013</x:v>
      </x:c>
      <x:c r="C14" t="str">
        <x:v>CL-0053</x:v>
      </x:c>
      <x:c r="D14" t="str">
        <x:v>PR-0043</x:v>
      </x:c>
      <x:c r="E14" t="n">
        <x:v>7</x:v>
      </x:c>
      <x:c r="F14" t="n">
        <x:f>IFERROR(VLOOKUP(D14,Produits!A:D,4,FALSE),0)</x:f>
        <x:v>755.5</x:v>
      </x:c>
      <x:c r="G14" t="n">
        <x:v>10</x:v>
      </x:c>
      <x:c r="H14" t="n">
        <x:v>5.5</x:v>
      </x:c>
      <x:c r="I14" t="n">
        <x:f>E14*F14*(1-G14/100)*(1+H14/100)</x:f>
        <x:v>5021.43075</x:v>
      </x:c>
      <x:c r="J14" t="str">
        <x:v>Virement</x:v>
      </x:c>
      <x:c r="K14" t="str">
        <x:v>Payée</x:v>
      </x:c>
      <x:c r="L14" t="str"/>
    </x:row>
    <x:row r="15">
      <x:c r="A15" t="n">
        <x:v>46372</x:v>
      </x:c>
      <x:c r="B15" t="str">
        <x:v>VTE-0014</x:v>
      </x:c>
      <x:c r="C15" t="str">
        <x:v>CL-0054</x:v>
      </x:c>
      <x:c r="D15" t="str">
        <x:v>PR-0078</x:v>
      </x:c>
      <x:c r="E15" t="n">
        <x:v>7</x:v>
      </x:c>
      <x:c r="F15" t="n">
        <x:f>IFERROR(VLOOKUP(D15,Produits!A:D,4,FALSE),0)</x:f>
        <x:v>1165.01</x:v>
      </x:c>
      <x:c r="G15" t="n">
        <x:v>10</x:v>
      </x:c>
      <x:c r="H15" t="n">
        <x:v>0</x:v>
      </x:c>
      <x:c r="I15" t="n">
        <x:f>E15*F15*(1-G15/100)*(1+H15/100)</x:f>
        <x:v>7339.563</x:v>
      </x:c>
      <x:c r="J15" t="str">
        <x:v>Virement</x:v>
      </x:c>
      <x:c r="K15" t="str">
        <x:v>Annulée</x:v>
      </x:c>
      <x:c r="L15" t="str"/>
    </x:row>
    <x:row r="16">
      <x:c r="A16" t="n">
        <x:v>46066</x:v>
      </x:c>
      <x:c r="B16" t="str">
        <x:v>VTE-0015</x:v>
      </x:c>
      <x:c r="C16" t="str">
        <x:v>CL-0065</x:v>
      </x:c>
      <x:c r="D16" t="str">
        <x:v>PR-0013</x:v>
      </x:c>
      <x:c r="E16" t="n">
        <x:v>1</x:v>
      </x:c>
      <x:c r="F16" t="n">
        <x:f>IFERROR(VLOOKUP(D16,Produits!A:D,4,FALSE),0)</x:f>
        <x:v>1092.06</x:v>
      </x:c>
      <x:c r="G16" t="n">
        <x:v>0</x:v>
      </x:c>
      <x:c r="H16" t="n">
        <x:v>10</x:v>
      </x:c>
      <x:c r="I16" t="n">
        <x:f>E16*F16*(1-G16/100)*(1+H16/100)</x:f>
        <x:v>1201.266</x:v>
      </x:c>
      <x:c r="J16" t="str">
        <x:v>Prélèvement</x:v>
      </x:c>
      <x:c r="K16" t="str">
        <x:v>En attente</x:v>
      </x:c>
      <x:c r="L16" t="str"/>
    </x:row>
    <x:row r="17">
      <x:c r="A17" t="n">
        <x:v>46287</x:v>
      </x:c>
      <x:c r="B17" t="str">
        <x:v>VTE-0016</x:v>
      </x:c>
      <x:c r="C17" t="str">
        <x:v>CL-0073</x:v>
      </x:c>
      <x:c r="D17" t="str">
        <x:v>PR-0011</x:v>
      </x:c>
      <x:c r="E17" t="n">
        <x:v>1</x:v>
      </x:c>
      <x:c r="F17" t="n">
        <x:f>IFERROR(VLOOKUP(D17,Produits!A:D,4,FALSE),0)</x:f>
        <x:v>545.86</x:v>
      </x:c>
      <x:c r="G17" t="n">
        <x:v>0</x:v>
      </x:c>
      <x:c r="H17" t="n">
        <x:v>20</x:v>
      </x:c>
      <x:c r="I17" t="n">
        <x:f>E17*F17*(1-G17/100)*(1+H17/100)</x:f>
        <x:v>655.032</x:v>
      </x:c>
      <x:c r="J17" t="str">
        <x:v>Prélèvement</x:v>
      </x:c>
      <x:c r="K17" t="str">
        <x:v>Annulée</x:v>
      </x:c>
      <x:c r="L17" t="str"/>
    </x:row>
    <x:row r="18">
      <x:c r="A18" t="n">
        <x:v>46031</x:v>
      </x:c>
      <x:c r="B18" t="str">
        <x:v>VTE-0017</x:v>
      </x:c>
      <x:c r="C18" t="str">
        <x:v>CL-0010</x:v>
      </x:c>
      <x:c r="D18" t="str">
        <x:v>PR-0060</x:v>
      </x:c>
      <x:c r="E18" t="n">
        <x:v>3</x:v>
      </x:c>
      <x:c r="F18" t="n">
        <x:f>IFERROR(VLOOKUP(D18,Produits!A:D,4,FALSE),0)</x:f>
        <x:v>769.39</x:v>
      </x:c>
      <x:c r="G18" t="n">
        <x:v>0</x:v>
      </x:c>
      <x:c r="H18" t="n">
        <x:v>0</x:v>
      </x:c>
      <x:c r="I18" t="n">
        <x:f>E18*F18*(1-G18/100)*(1+H18/100)</x:f>
        <x:v>2308.17</x:v>
      </x:c>
      <x:c r="J18" t="str">
        <x:v>Prélèvement</x:v>
      </x:c>
      <x:c r="K18" t="str">
        <x:v>En attente</x:v>
      </x:c>
      <x:c r="L18" t="str"/>
    </x:row>
    <x:row r="19">
      <x:c r="A19" t="n">
        <x:v>46339</x:v>
      </x:c>
      <x:c r="B19" t="str">
        <x:v>VTE-0018</x:v>
      </x:c>
      <x:c r="C19" t="str">
        <x:v>CL-0071</x:v>
      </x:c>
      <x:c r="D19" t="str">
        <x:v>PR-0073</x:v>
      </x:c>
      <x:c r="E19" t="n">
        <x:v>5</x:v>
      </x:c>
      <x:c r="F19" t="n">
        <x:f>IFERROR(VLOOKUP(D19,Produits!A:D,4,FALSE),0)</x:f>
        <x:v>1032.15</x:v>
      </x:c>
      <x:c r="G19" t="n">
        <x:v>0</x:v>
      </x:c>
      <x:c r="H19" t="n">
        <x:v>20</x:v>
      </x:c>
      <x:c r="I19" t="n">
        <x:f>E19*F19*(1-G19/100)*(1+H19/100)</x:f>
        <x:v>6192.9</x:v>
      </x:c>
      <x:c r="J19" t="str">
        <x:v>Virement</x:v>
      </x:c>
      <x:c r="K19" t="str">
        <x:v>Payée</x:v>
      </x:c>
      <x:c r="L19" t="str"/>
    </x:row>
    <x:row r="20">
      <x:c r="A20" t="n">
        <x:v>46113</x:v>
      </x:c>
      <x:c r="B20" t="str">
        <x:v>VTE-0019</x:v>
      </x:c>
      <x:c r="C20" t="str">
        <x:v>CL-0029</x:v>
      </x:c>
      <x:c r="D20" t="str">
        <x:v>PR-0035</x:v>
      </x:c>
      <x:c r="E20" t="n">
        <x:v>8</x:v>
      </x:c>
      <x:c r="F20" t="n">
        <x:f>IFERROR(VLOOKUP(D20,Produits!A:D,4,FALSE),0)</x:f>
        <x:v>426.68</x:v>
      </x:c>
      <x:c r="G20" t="n">
        <x:v>10</x:v>
      </x:c>
      <x:c r="H20" t="n">
        <x:v>0</x:v>
      </x:c>
      <x:c r="I20" t="n">
        <x:f>E20*F20*(1-G20/100)*(1+H20/100)</x:f>
        <x:v>3072.096</x:v>
      </x:c>
      <x:c r="J20" t="str">
        <x:v>Chèque</x:v>
      </x:c>
      <x:c r="K20" t="str">
        <x:v>Annulée</x:v>
      </x:c>
      <x:c r="L20" t="str"/>
    </x:row>
    <x:row r="21">
      <x:c r="A21" t="n">
        <x:v>46030</x:v>
      </x:c>
      <x:c r="B21" t="str">
        <x:v>VTE-0020</x:v>
      </x:c>
      <x:c r="C21" t="str">
        <x:v>CL-0026</x:v>
      </x:c>
      <x:c r="D21" t="str">
        <x:v>PR-0077</x:v>
      </x:c>
      <x:c r="E21" t="n">
        <x:v>1</x:v>
      </x:c>
      <x:c r="F21" t="n">
        <x:f>IFERROR(VLOOKUP(D21,Produits!A:D,4,FALSE),0)</x:f>
        <x:v>416.49</x:v>
      </x:c>
      <x:c r="G21" t="n">
        <x:v>5</x:v>
      </x:c>
      <x:c r="H21" t="n">
        <x:v>5.5</x:v>
      </x:c>
      <x:c r="I21" t="n">
        <x:f>E21*F21*(1-G21/100)*(1+H21/100)</x:f>
        <x:v>417.4271025</x:v>
      </x:c>
      <x:c r="J21" t="str">
        <x:v>Espèces</x:v>
      </x:c>
      <x:c r="K21" t="str">
        <x:v>Annulée</x:v>
      </x:c>
      <x:c r="L21" t="str"/>
    </x:row>
    <x:row r="22">
      <x:c r="A22" t="n">
        <x:v>46153</x:v>
      </x:c>
      <x:c r="B22" t="str">
        <x:v>VTE-0021</x:v>
      </x:c>
      <x:c r="C22" t="str">
        <x:v>CL-0034</x:v>
      </x:c>
      <x:c r="D22" t="str">
        <x:v>PR-0035</x:v>
      </x:c>
      <x:c r="E22" t="n">
        <x:v>6</x:v>
      </x:c>
      <x:c r="F22" t="n">
        <x:f>IFERROR(VLOOKUP(D22,Produits!A:D,4,FALSE),0)</x:f>
        <x:v>426.68</x:v>
      </x:c>
      <x:c r="G22" t="n">
        <x:v>5</x:v>
      </x:c>
      <x:c r="H22" t="n">
        <x:v>5.5</x:v>
      </x:c>
      <x:c r="I22" t="n">
        <x:f>E22*F22*(1-G22/100)*(1+H22/100)</x:f>
        <x:v>2565.8401799999997</x:v>
      </x:c>
      <x:c r="J22" t="str">
        <x:v>Espèces</x:v>
      </x:c>
      <x:c r="K22" t="str">
        <x:v>Annulée</x:v>
      </x:c>
      <x:c r="L22" t="str"/>
    </x:row>
    <x:row r="23">
      <x:c r="A23" t="n">
        <x:v>46025</x:v>
      </x:c>
      <x:c r="B23" t="str">
        <x:v>VTE-0022</x:v>
      </x:c>
      <x:c r="C23" t="str">
        <x:v>CL-0085</x:v>
      </x:c>
      <x:c r="D23" t="str">
        <x:v>PR-0078</x:v>
      </x:c>
      <x:c r="E23" t="n">
        <x:v>3</x:v>
      </x:c>
      <x:c r="F23" t="n">
        <x:f>IFERROR(VLOOKUP(D23,Produits!A:D,4,FALSE),0)</x:f>
        <x:v>1165.01</x:v>
      </x:c>
      <x:c r="G23" t="n">
        <x:v>10</x:v>
      </x:c>
      <x:c r="H23" t="n">
        <x:v>10</x:v>
      </x:c>
      <x:c r="I23" t="n">
        <x:f>E23*F23*(1-G23/100)*(1+H23/100)</x:f>
        <x:v>3460.0797000000002</x:v>
      </x:c>
      <x:c r="J23" t="str">
        <x:v>Carte bancaire</x:v>
      </x:c>
      <x:c r="K23" t="str">
        <x:v>Annulée</x:v>
      </x:c>
      <x:c r="L23" t="str"/>
    </x:row>
    <x:row r="24">
      <x:c r="A24" t="n">
        <x:v>46051</x:v>
      </x:c>
      <x:c r="B24" t="str">
        <x:v>VTE-0023</x:v>
      </x:c>
      <x:c r="C24" t="str">
        <x:v>CL-0072</x:v>
      </x:c>
      <x:c r="D24" t="str">
        <x:v>PR-0066</x:v>
      </x:c>
      <x:c r="E24" t="n">
        <x:v>6</x:v>
      </x:c>
      <x:c r="F24" t="n">
        <x:f>IFERROR(VLOOKUP(D24,Produits!A:D,4,FALSE),0)</x:f>
        <x:v>480.42</x:v>
      </x:c>
      <x:c r="G24" t="n">
        <x:v>5</x:v>
      </x:c>
      <x:c r="H24" t="n">
        <x:v>10</x:v>
      </x:c>
      <x:c r="I24" t="n">
        <x:f>E24*F24*(1-G24/100)*(1+H24/100)</x:f>
        <x:v>3012.2334</x:v>
      </x:c>
      <x:c r="J24" t="str">
        <x:v>Chèque</x:v>
      </x:c>
      <x:c r="K24" t="str">
        <x:v>En attente</x:v>
      </x:c>
      <x:c r="L24" t="str"/>
    </x:row>
    <x:row r="25">
      <x:c r="A25" t="n">
        <x:v>46371</x:v>
      </x:c>
      <x:c r="B25" t="str">
        <x:v>VTE-0024</x:v>
      </x:c>
      <x:c r="C25" t="str">
        <x:v>CL-0109</x:v>
      </x:c>
      <x:c r="D25" t="str">
        <x:v>PR-0012</x:v>
      </x:c>
      <x:c r="E25" t="n">
        <x:v>1</x:v>
      </x:c>
      <x:c r="F25" t="n">
        <x:f>IFERROR(VLOOKUP(D25,Produits!A:D,4,FALSE),0)</x:f>
        <x:v>788.59</x:v>
      </x:c>
      <x:c r="G25" t="n">
        <x:v>0</x:v>
      </x:c>
      <x:c r="H25" t="n">
        <x:v>0</x:v>
      </x:c>
      <x:c r="I25" t="n">
        <x:f>E25*F25*(1-G25/100)*(1+H25/100)</x:f>
        <x:v>788.59</x:v>
      </x:c>
      <x:c r="J25" t="str">
        <x:v>Chèque</x:v>
      </x:c>
      <x:c r="K25" t="str">
        <x:v>En attente</x:v>
      </x:c>
      <x:c r="L25" t="str"/>
    </x:row>
    <x:row r="26">
      <x:c r="A26" t="n">
        <x:v>46355</x:v>
      </x:c>
      <x:c r="B26" t="str">
        <x:v>VTE-0025</x:v>
      </x:c>
      <x:c r="C26" t="str">
        <x:v>CL-0073</x:v>
      </x:c>
      <x:c r="D26" t="str">
        <x:v>PR-0069</x:v>
      </x:c>
      <x:c r="E26" t="n">
        <x:v>3</x:v>
      </x:c>
      <x:c r="F26" t="n">
        <x:f>IFERROR(VLOOKUP(D26,Produits!A:D,4,FALSE),0)</x:f>
        <x:v>162.77</x:v>
      </x:c>
      <x:c r="G26" t="n">
        <x:v>5</x:v>
      </x:c>
      <x:c r="H26" t="n">
        <x:v>0</x:v>
      </x:c>
      <x:c r="I26" t="n">
        <x:f>E26*F26*(1-G26/100)*(1+H26/100)</x:f>
        <x:v>463.89450000000005</x:v>
      </x:c>
      <x:c r="J26" t="str">
        <x:v>Prélèvement</x:v>
      </x:c>
      <x:c r="K26" t="str">
        <x:v>Payée</x:v>
      </x:c>
      <x:c r="L26" t="str"/>
    </x:row>
    <x:row r="27">
      <x:c r="A27" t="n">
        <x:v>46355</x:v>
      </x:c>
      <x:c r="B27" t="str">
        <x:v>VTE-0026</x:v>
      </x:c>
      <x:c r="C27" t="str">
        <x:v>CL-0028</x:v>
      </x:c>
      <x:c r="D27" t="str">
        <x:v>PR-0080</x:v>
      </x:c>
      <x:c r="E27" t="n">
        <x:v>3</x:v>
      </x:c>
      <x:c r="F27" t="n">
        <x:f>IFERROR(VLOOKUP(D27,Produits!A:D,4,FALSE),0)</x:f>
        <x:v>235.76</x:v>
      </x:c>
      <x:c r="G27" t="n">
        <x:v>0</x:v>
      </x:c>
      <x:c r="H27" t="n">
        <x:v>5.5</x:v>
      </x:c>
      <x:c r="I27" t="n">
        <x:f>E27*F27*(1-G27/100)*(1+H27/100)</x:f>
        <x:v>746.1804</x:v>
      </x:c>
      <x:c r="J27" t="str">
        <x:v>Virement</x:v>
      </x:c>
      <x:c r="K27" t="str">
        <x:v>Payée</x:v>
      </x:c>
      <x:c r="L27" t="str"/>
    </x:row>
    <x:row r="28">
      <x:c r="A28" t="n">
        <x:v>46274</x:v>
      </x:c>
      <x:c r="B28" t="str">
        <x:v>VTE-0027</x:v>
      </x:c>
      <x:c r="C28" t="str">
        <x:v>CL-0041</x:v>
      </x:c>
      <x:c r="D28" t="str">
        <x:v>PR-0028</x:v>
      </x:c>
      <x:c r="E28" t="n">
        <x:v>3</x:v>
      </x:c>
      <x:c r="F28" t="n">
        <x:f>IFERROR(VLOOKUP(D28,Produits!A:D,4,FALSE),0)</x:f>
        <x:v>623.51</x:v>
      </x:c>
      <x:c r="G28" t="n">
        <x:v>10</x:v>
      </x:c>
      <x:c r="H28" t="n">
        <x:v>0</x:v>
      </x:c>
      <x:c r="I28" t="n">
        <x:f>E28*F28*(1-G28/100)*(1+H28/100)</x:f>
        <x:v>1683.477</x:v>
      </x:c>
      <x:c r="J28" t="str">
        <x:v>Virement</x:v>
      </x:c>
      <x:c r="K28" t="str">
        <x:v>Annulée</x:v>
      </x:c>
      <x:c r="L28" t="str"/>
    </x:row>
    <x:row r="29">
      <x:c r="A29" t="n">
        <x:v>46122</x:v>
      </x:c>
      <x:c r="B29" t="str">
        <x:v>VTE-0028</x:v>
      </x:c>
      <x:c r="C29" t="str">
        <x:v>CL-0101</x:v>
      </x:c>
      <x:c r="D29" t="str">
        <x:v>PR-0062</x:v>
      </x:c>
      <x:c r="E29" t="n">
        <x:v>5</x:v>
      </x:c>
      <x:c r="F29" t="n">
        <x:f>IFERROR(VLOOKUP(D29,Produits!A:D,4,FALSE),0)</x:f>
        <x:v>148.86</x:v>
      </x:c>
      <x:c r="G29" t="n">
        <x:v>0</x:v>
      </x:c>
      <x:c r="H29" t="n">
        <x:v>20</x:v>
      </x:c>
      <x:c r="I29" t="n">
        <x:f>E29*F29*(1-G29/100)*(1+H29/100)</x:f>
        <x:v>893.1600000000001</x:v>
      </x:c>
      <x:c r="J29" t="str">
        <x:v>Prélèvement</x:v>
      </x:c>
      <x:c r="K29" t="str">
        <x:v>Payée</x:v>
      </x:c>
      <x:c r="L29" t="str"/>
    </x:row>
    <x:row r="30">
      <x:c r="A30" t="n">
        <x:v>46056</x:v>
      </x:c>
      <x:c r="B30" t="str">
        <x:v>VTE-0029</x:v>
      </x:c>
      <x:c r="C30" t="str">
        <x:v>CL-0097</x:v>
      </x:c>
      <x:c r="D30" t="str">
        <x:v>PR-0004</x:v>
      </x:c>
      <x:c r="E30" t="n">
        <x:v>5</x:v>
      </x:c>
      <x:c r="F30" t="n">
        <x:f>IFERROR(VLOOKUP(D30,Produits!A:D,4,FALSE),0)</x:f>
        <x:v>663.21</x:v>
      </x:c>
      <x:c r="G30" t="n">
        <x:v>10</x:v>
      </x:c>
      <x:c r="H30" t="n">
        <x:v>0</x:v>
      </x:c>
      <x:c r="I30" t="n">
        <x:f>E30*F30*(1-G30/100)*(1+H30/100)</x:f>
        <x:v>2984.445</x:v>
      </x:c>
      <x:c r="J30" t="str">
        <x:v>Virement</x:v>
      </x:c>
      <x:c r="K30" t="str">
        <x:v>Annulée</x:v>
      </x:c>
      <x:c r="L30" t="str"/>
    </x:row>
    <x:row r="31">
      <x:c r="A31" t="n">
        <x:v>46268</x:v>
      </x:c>
      <x:c r="B31" t="str">
        <x:v>VTE-0030</x:v>
      </x:c>
      <x:c r="C31" t="str">
        <x:v>CL-0015</x:v>
      </x:c>
      <x:c r="D31" t="str">
        <x:v>PR-0030</x:v>
      </x:c>
      <x:c r="E31" t="n">
        <x:v>7</x:v>
      </x:c>
      <x:c r="F31" t="n">
        <x:f>IFERROR(VLOOKUP(D31,Produits!A:D,4,FALSE),0)</x:f>
        <x:v>162.9</x:v>
      </x:c>
      <x:c r="G31" t="n">
        <x:v>10</x:v>
      </x:c>
      <x:c r="H31" t="n">
        <x:v>0</x:v>
      </x:c>
      <x:c r="I31" t="n">
        <x:f>E31*F31*(1-G31/100)*(1+H31/100)</x:f>
        <x:v>1026.27</x:v>
      </x:c>
      <x:c r="J31" t="str">
        <x:v>Virement</x:v>
      </x:c>
      <x:c r="K31" t="str">
        <x:v>En attente</x:v>
      </x:c>
      <x:c r="L31" t="str"/>
    </x:row>
    <x:row r="32">
      <x:c r="A32" t="n">
        <x:v>46026</x:v>
      </x:c>
      <x:c r="B32" t="str">
        <x:v>VTE-0031</x:v>
      </x:c>
      <x:c r="C32" t="str">
        <x:v>CL-0069</x:v>
      </x:c>
      <x:c r="D32" t="str">
        <x:v>PR-0022</x:v>
      </x:c>
      <x:c r="E32" t="n">
        <x:v>8</x:v>
      </x:c>
      <x:c r="F32" t="n">
        <x:f>IFERROR(VLOOKUP(D32,Produits!A:D,4,FALSE),0)</x:f>
        <x:v>866.38</x:v>
      </x:c>
      <x:c r="G32" t="n">
        <x:v>5</x:v>
      </x:c>
      <x:c r="H32" t="n">
        <x:v>20</x:v>
      </x:c>
      <x:c r="I32" t="n">
        <x:f>E32*F32*(1-G32/100)*(1+H32/100)</x:f>
        <x:v>7901.385599999999</x:v>
      </x:c>
      <x:c r="J32" t="str">
        <x:v>Virement</x:v>
      </x:c>
      <x:c r="K32" t="str">
        <x:v>Annulée</x:v>
      </x:c>
      <x:c r="L32" t="str"/>
    </x:row>
    <x:row r="33">
      <x:c r="A33" t="n">
        <x:v>46176</x:v>
      </x:c>
      <x:c r="B33" t="str">
        <x:v>VTE-0032</x:v>
      </x:c>
      <x:c r="C33" t="str">
        <x:v>CL-0076</x:v>
      </x:c>
      <x:c r="D33" t="str">
        <x:v>PR-0004</x:v>
      </x:c>
      <x:c r="E33" t="n">
        <x:v>8</x:v>
      </x:c>
      <x:c r="F33" t="n">
        <x:f>IFERROR(VLOOKUP(D33,Produits!A:D,4,FALSE),0)</x:f>
        <x:v>663.21</x:v>
      </x:c>
      <x:c r="G33" t="n">
        <x:v>0</x:v>
      </x:c>
      <x:c r="H33" t="n">
        <x:v>20</x:v>
      </x:c>
      <x:c r="I33" t="n">
        <x:f>E33*F33*(1-G33/100)*(1+H33/100)</x:f>
        <x:v>6366.816</x:v>
      </x:c>
      <x:c r="J33" t="str">
        <x:v>Prélèvement</x:v>
      </x:c>
      <x:c r="K33" t="str">
        <x:v>En attente</x:v>
      </x:c>
      <x:c r="L33" t="str"/>
    </x:row>
    <x:row r="34">
      <x:c r="A34" t="n">
        <x:v>46073</x:v>
      </x:c>
      <x:c r="B34" t="str">
        <x:v>VTE-0033</x:v>
      </x:c>
      <x:c r="C34" t="str">
        <x:v>CL-0107</x:v>
      </x:c>
      <x:c r="D34" t="str">
        <x:v>PR-0015</x:v>
      </x:c>
      <x:c r="E34" t="n">
        <x:v>3</x:v>
      </x:c>
      <x:c r="F34" t="n">
        <x:f>IFERROR(VLOOKUP(D34,Produits!A:D,4,FALSE),0)</x:f>
        <x:v>214.61</x:v>
      </x:c>
      <x:c r="G34" t="n">
        <x:v>5</x:v>
      </x:c>
      <x:c r="H34" t="n">
        <x:v>0</x:v>
      </x:c>
      <x:c r="I34" t="n">
        <x:f>E34*F34*(1-G34/100)*(1+H34/100)</x:f>
        <x:v>611.6385</x:v>
      </x:c>
      <x:c r="J34" t="str">
        <x:v>Espèces</x:v>
      </x:c>
      <x:c r="K34" t="str">
        <x:v>En attente</x:v>
      </x:c>
      <x:c r="L34" t="str"/>
    </x:row>
    <x:row r="35">
      <x:c r="A35" t="n">
        <x:v>46175</x:v>
      </x:c>
      <x:c r="B35" t="str">
        <x:v>VTE-0034</x:v>
      </x:c>
      <x:c r="C35" t="str">
        <x:v>CL-0067</x:v>
      </x:c>
      <x:c r="D35" t="str">
        <x:v>PR-0022</x:v>
      </x:c>
      <x:c r="E35" t="n">
        <x:v>4</x:v>
      </x:c>
      <x:c r="F35" t="n">
        <x:f>IFERROR(VLOOKUP(D35,Produits!A:D,4,FALSE),0)</x:f>
        <x:v>866.38</x:v>
      </x:c>
      <x:c r="G35" t="n">
        <x:v>0</x:v>
      </x:c>
      <x:c r="H35" t="n">
        <x:v>20</x:v>
      </x:c>
      <x:c r="I35" t="n">
        <x:f>E35*F35*(1-G35/100)*(1+H35/100)</x:f>
        <x:v>4158.624</x:v>
      </x:c>
      <x:c r="J35" t="str">
        <x:v>Virement</x:v>
      </x:c>
      <x:c r="K35" t="str">
        <x:v>Annulée</x:v>
      </x:c>
      <x:c r="L35" t="str"/>
    </x:row>
    <x:row r="36">
      <x:c r="A36" t="n">
        <x:v>46150</x:v>
      </x:c>
      <x:c r="B36" t="str">
        <x:v>VTE-0035</x:v>
      </x:c>
      <x:c r="C36" t="str">
        <x:v>CL-0115</x:v>
      </x:c>
      <x:c r="D36" t="str">
        <x:v>PR-0072</x:v>
      </x:c>
      <x:c r="E36" t="n">
        <x:v>6</x:v>
      </x:c>
      <x:c r="F36" t="n">
        <x:f>IFERROR(VLOOKUP(D36,Produits!A:D,4,FALSE),0)</x:f>
        <x:v>1120.53</x:v>
      </x:c>
      <x:c r="G36" t="n">
        <x:v>0</x:v>
      </x:c>
      <x:c r="H36" t="n">
        <x:v>20</x:v>
      </x:c>
      <x:c r="I36" t="n">
        <x:f>E36*F36*(1-G36/100)*(1+H36/100)</x:f>
        <x:v>8067.816</x:v>
      </x:c>
      <x:c r="J36" t="str">
        <x:v>Espèces</x:v>
      </x:c>
      <x:c r="K36" t="str">
        <x:v>Payée</x:v>
      </x:c>
      <x:c r="L36" t="str"/>
    </x:row>
    <x:row r="37">
      <x:c r="A37" t="n">
        <x:v>46248</x:v>
      </x:c>
      <x:c r="B37" t="str">
        <x:v>VTE-0036</x:v>
      </x:c>
      <x:c r="C37" t="str">
        <x:v>CL-0038</x:v>
      </x:c>
      <x:c r="D37" t="str">
        <x:v>PR-0076</x:v>
      </x:c>
      <x:c r="E37" t="n">
        <x:v>1</x:v>
      </x:c>
      <x:c r="F37" t="n">
        <x:f>IFERROR(VLOOKUP(D37,Produits!A:D,4,FALSE),0)</x:f>
        <x:v>1144.53</x:v>
      </x:c>
      <x:c r="G37" t="n">
        <x:v>10</x:v>
      </x:c>
      <x:c r="H37" t="n">
        <x:v>5.5</x:v>
      </x:c>
      <x:c r="I37" t="n">
        <x:f>E37*F37*(1-G37/100)*(1+H37/100)</x:f>
        <x:v>1086.731235</x:v>
      </x:c>
      <x:c r="J37" t="str">
        <x:v>Virement</x:v>
      </x:c>
      <x:c r="K37" t="str">
        <x:v>Annulée</x:v>
      </x:c>
      <x:c r="L37" t="str"/>
    </x:row>
    <x:row r="38">
      <x:c r="A38" t="n">
        <x:v>46175</x:v>
      </x:c>
      <x:c r="B38" t="str">
        <x:v>VTE-0037</x:v>
      </x:c>
      <x:c r="C38" t="str">
        <x:v>CL-0017</x:v>
      </x:c>
      <x:c r="D38" t="str">
        <x:v>PR-0005</x:v>
      </x:c>
      <x:c r="E38" t="n">
        <x:v>5</x:v>
      </x:c>
      <x:c r="F38" t="n">
        <x:f>IFERROR(VLOOKUP(D38,Produits!A:D,4,FALSE),0)</x:f>
        <x:v>1132.17</x:v>
      </x:c>
      <x:c r="G38" t="n">
        <x:v>10</x:v>
      </x:c>
      <x:c r="H38" t="n">
        <x:v>10</x:v>
      </x:c>
      <x:c r="I38" t="n">
        <x:f>E38*F38*(1-G38/100)*(1+H38/100)</x:f>
        <x:v>5604.241500000001</x:v>
      </x:c>
      <x:c r="J38" t="str">
        <x:v>Virement</x:v>
      </x:c>
      <x:c r="K38" t="str">
        <x:v>En attente</x:v>
      </x:c>
      <x:c r="L38" t="str"/>
    </x:row>
    <x:row r="39">
      <x:c r="A39" t="n">
        <x:v>46294</x:v>
      </x:c>
      <x:c r="B39" t="str">
        <x:v>VTE-0038</x:v>
      </x:c>
      <x:c r="C39" t="str">
        <x:v>CL-0058</x:v>
      </x:c>
      <x:c r="D39" t="str">
        <x:v>PR-0045</x:v>
      </x:c>
      <x:c r="E39" t="n">
        <x:v>3</x:v>
      </x:c>
      <x:c r="F39" t="n">
        <x:f>IFERROR(VLOOKUP(D39,Produits!A:D,4,FALSE),0)</x:f>
        <x:v>706.47</x:v>
      </x:c>
      <x:c r="G39" t="n">
        <x:v>0</x:v>
      </x:c>
      <x:c r="H39" t="n">
        <x:v>10</x:v>
      </x:c>
      <x:c r="I39" t="n">
        <x:f>E39*F39*(1-G39/100)*(1+H39/100)</x:f>
        <x:v>2331.351</x:v>
      </x:c>
      <x:c r="J39" t="str">
        <x:v>Carte bancaire</x:v>
      </x:c>
      <x:c r="K39" t="str">
        <x:v>En attente</x:v>
      </x:c>
      <x:c r="L39" t="str"/>
    </x:row>
    <x:row r="40">
      <x:c r="A40" t="n">
        <x:v>46373</x:v>
      </x:c>
      <x:c r="B40" t="str">
        <x:v>VTE-0039</x:v>
      </x:c>
      <x:c r="C40" t="str">
        <x:v>CL-0039</x:v>
      </x:c>
      <x:c r="D40" t="str">
        <x:v>PR-0068</x:v>
      </x:c>
      <x:c r="E40" t="n">
        <x:v>4</x:v>
      </x:c>
      <x:c r="F40" t="n">
        <x:f>IFERROR(VLOOKUP(D40,Produits!A:D,4,FALSE),0)</x:f>
        <x:v>1057.32</x:v>
      </x:c>
      <x:c r="G40" t="n">
        <x:v>0</x:v>
      </x:c>
      <x:c r="H40" t="n">
        <x:v>20</x:v>
      </x:c>
      <x:c r="I40" t="n">
        <x:f>E40*F40*(1-G40/100)*(1+H40/100)</x:f>
        <x:v>5075.1359999999995</x:v>
      </x:c>
      <x:c r="J40" t="str">
        <x:v>Virement</x:v>
      </x:c>
      <x:c r="K40" t="str">
        <x:v>En attente</x:v>
      </x:c>
      <x:c r="L40" t="str"/>
    </x:row>
    <x:row r="41">
      <x:c r="A41" t="n">
        <x:v>46025</x:v>
      </x:c>
      <x:c r="B41" t="str">
        <x:v>VTE-0040</x:v>
      </x:c>
      <x:c r="C41" t="str">
        <x:v>CL-0080</x:v>
      </x:c>
      <x:c r="D41" t="str">
        <x:v>PR-0054</x:v>
      </x:c>
      <x:c r="E41" t="n">
        <x:v>8</x:v>
      </x:c>
      <x:c r="F41" t="n">
        <x:f>IFERROR(VLOOKUP(D41,Produits!A:D,4,FALSE),0)</x:f>
        <x:v>1130.32</x:v>
      </x:c>
      <x:c r="G41" t="n">
        <x:v>0</x:v>
      </x:c>
      <x:c r="H41" t="n">
        <x:v>10</x:v>
      </x:c>
      <x:c r="I41" t="n">
        <x:f>E41*F41*(1-G41/100)*(1+H41/100)</x:f>
        <x:v>9946.816</x:v>
      </x:c>
      <x:c r="J41" t="str">
        <x:v>Virement</x:v>
      </x:c>
      <x:c r="K41" t="str">
        <x:v>Payée</x:v>
      </x:c>
      <x:c r="L41" t="str"/>
    </x:row>
    <x:row r="42">
      <x:c r="A42" t="n">
        <x:v>46056</x:v>
      </x:c>
      <x:c r="B42" t="str">
        <x:v>VTE-0041</x:v>
      </x:c>
      <x:c r="C42" t="str">
        <x:v>CL-0017</x:v>
      </x:c>
      <x:c r="D42" t="str">
        <x:v>PR-0019</x:v>
      </x:c>
      <x:c r="E42" t="n">
        <x:v>6</x:v>
      </x:c>
      <x:c r="F42" t="n">
        <x:f>IFERROR(VLOOKUP(D42,Produits!A:D,4,FALSE),0)</x:f>
        <x:v>715.82</x:v>
      </x:c>
      <x:c r="G42" t="n">
        <x:v>0</x:v>
      </x:c>
      <x:c r="H42" t="n">
        <x:v>10</x:v>
      </x:c>
      <x:c r="I42" t="n">
        <x:f>E42*F42*(1-G42/100)*(1+H42/100)</x:f>
        <x:v>4724.412</x:v>
      </x:c>
      <x:c r="J42" t="str">
        <x:v>Chèque</x:v>
      </x:c>
      <x:c r="K42" t="str">
        <x:v>Payée</x:v>
      </x:c>
      <x:c r="L42" t="str"/>
    </x:row>
    <x:row r="43">
      <x:c r="A43" t="n">
        <x:v>46074</x:v>
      </x:c>
      <x:c r="B43" t="str">
        <x:v>VTE-0042</x:v>
      </x:c>
      <x:c r="C43" t="str">
        <x:v>CL-0091</x:v>
      </x:c>
      <x:c r="D43" t="str">
        <x:v>PR-0030</x:v>
      </x:c>
      <x:c r="E43" t="n">
        <x:v>1</x:v>
      </x:c>
      <x:c r="F43" t="n">
        <x:f>IFERROR(VLOOKUP(D43,Produits!A:D,4,FALSE),0)</x:f>
        <x:v>162.9</x:v>
      </x:c>
      <x:c r="G43" t="n">
        <x:v>0</x:v>
      </x:c>
      <x:c r="H43" t="n">
        <x:v>10</x:v>
      </x:c>
      <x:c r="I43" t="n">
        <x:f>E43*F43*(1-G43/100)*(1+H43/100)</x:f>
        <x:v>179.19000000000003</x:v>
      </x:c>
      <x:c r="J43" t="str">
        <x:v>Virement</x:v>
      </x:c>
      <x:c r="K43" t="str">
        <x:v>Annulée</x:v>
      </x:c>
      <x:c r="L43" t="str"/>
    </x:row>
    <x:row r="44">
      <x:c r="A44" t="n">
        <x:v>46129</x:v>
      </x:c>
      <x:c r="B44" t="str">
        <x:v>VTE-0043</x:v>
      </x:c>
      <x:c r="C44" t="str">
        <x:v>CL-0023</x:v>
      </x:c>
      <x:c r="D44" t="str">
        <x:v>PR-0025</x:v>
      </x:c>
      <x:c r="E44" t="n">
        <x:v>1</x:v>
      </x:c>
      <x:c r="F44" t="n">
        <x:f>IFERROR(VLOOKUP(D44,Produits!A:D,4,FALSE),0)</x:f>
        <x:v>188.14</x:v>
      </x:c>
      <x:c r="G44" t="n">
        <x:v>10</x:v>
      </x:c>
      <x:c r="H44" t="n">
        <x:v>5.5</x:v>
      </x:c>
      <x:c r="I44" t="n">
        <x:f>E44*F44*(1-G44/100)*(1+H44/100)</x:f>
        <x:v>178.63893</x:v>
      </x:c>
      <x:c r="J44" t="str">
        <x:v>Espèces</x:v>
      </x:c>
      <x:c r="K44" t="str">
        <x:v>Payée</x:v>
      </x:c>
      <x:c r="L44" t="str"/>
    </x:row>
    <x:row r="45">
      <x:c r="A45" t="n">
        <x:v>46238</x:v>
      </x:c>
      <x:c r="B45" t="str">
        <x:v>VTE-0044</x:v>
      </x:c>
      <x:c r="C45" t="str">
        <x:v>CL-0058</x:v>
      </x:c>
      <x:c r="D45" t="str">
        <x:v>PR-0076</x:v>
      </x:c>
      <x:c r="E45" t="n">
        <x:v>1</x:v>
      </x:c>
      <x:c r="F45" t="n">
        <x:f>IFERROR(VLOOKUP(D45,Produits!A:D,4,FALSE),0)</x:f>
        <x:v>1144.53</x:v>
      </x:c>
      <x:c r="G45" t="n">
        <x:v>0</x:v>
      </x:c>
      <x:c r="H45" t="n">
        <x:v>5.5</x:v>
      </x:c>
      <x:c r="I45" t="n">
        <x:f>E45*F45*(1-G45/100)*(1+H45/100)</x:f>
        <x:v>1207.47915</x:v>
      </x:c>
      <x:c r="J45" t="str">
        <x:v>Carte bancaire</x:v>
      </x:c>
      <x:c r="K45" t="str">
        <x:v>En attente</x:v>
      </x:c>
      <x:c r="L45" t="str"/>
    </x:row>
    <x:row r="46">
      <x:c r="A46" t="n">
        <x:v>46274</x:v>
      </x:c>
      <x:c r="B46" t="str">
        <x:v>VTE-0045</x:v>
      </x:c>
      <x:c r="C46" t="str">
        <x:v>CL-0010</x:v>
      </x:c>
      <x:c r="D46" t="str">
        <x:v>PR-0025</x:v>
      </x:c>
      <x:c r="E46" t="n">
        <x:v>4</x:v>
      </x:c>
      <x:c r="F46" t="n">
        <x:f>IFERROR(VLOOKUP(D46,Produits!A:D,4,FALSE),0)</x:f>
        <x:v>188.14</x:v>
      </x:c>
      <x:c r="G46" t="n">
        <x:v>5</x:v>
      </x:c>
      <x:c r="H46" t="n">
        <x:v>5.5</x:v>
      </x:c>
      <x:c r="I46" t="n">
        <x:f>E46*F46*(1-G46/100)*(1+H46/100)</x:f>
        <x:v>754.2532599999998</x:v>
      </x:c>
      <x:c r="J46" t="str">
        <x:v>Virement</x:v>
      </x:c>
      <x:c r="K46" t="str">
        <x:v>En attente</x:v>
      </x:c>
      <x:c r="L46" t="str"/>
    </x:row>
    <x:row r="47">
      <x:c r="A47" t="n">
        <x:v>46216</x:v>
      </x:c>
      <x:c r="B47" t="str">
        <x:v>VTE-0046</x:v>
      </x:c>
      <x:c r="C47" t="str">
        <x:v>CL-0008</x:v>
      </x:c>
      <x:c r="D47" t="str">
        <x:v>PR-0063</x:v>
      </x:c>
      <x:c r="E47" t="n">
        <x:v>5</x:v>
      </x:c>
      <x:c r="F47" t="n">
        <x:f>IFERROR(VLOOKUP(D47,Produits!A:D,4,FALSE),0)</x:f>
        <x:v>426.21</x:v>
      </x:c>
      <x:c r="G47" t="n">
        <x:v>0</x:v>
      </x:c>
      <x:c r="H47" t="n">
        <x:v>0</x:v>
      </x:c>
      <x:c r="I47" t="n">
        <x:f>E47*F47*(1-G47/100)*(1+H47/100)</x:f>
        <x:v>2131.0499999999997</x:v>
      </x:c>
      <x:c r="J47" t="str">
        <x:v>Carte bancaire</x:v>
      </x:c>
      <x:c r="K47" t="str">
        <x:v>Annulée</x:v>
      </x:c>
      <x:c r="L47" t="str"/>
    </x:row>
    <x:row r="48">
      <x:c r="A48" t="n">
        <x:v>46071</x:v>
      </x:c>
      <x:c r="B48" t="str">
        <x:v>VTE-0047</x:v>
      </x:c>
      <x:c r="C48" t="str">
        <x:v>CL-0081</x:v>
      </x:c>
      <x:c r="D48" t="str">
        <x:v>PR-0073</x:v>
      </x:c>
      <x:c r="E48" t="n">
        <x:v>3</x:v>
      </x:c>
      <x:c r="F48" t="n">
        <x:f>IFERROR(VLOOKUP(D48,Produits!A:D,4,FALSE),0)</x:f>
        <x:v>1032.15</x:v>
      </x:c>
      <x:c r="G48" t="n">
        <x:v>0</x:v>
      </x:c>
      <x:c r="H48" t="n">
        <x:v>10</x:v>
      </x:c>
      <x:c r="I48" t="n">
        <x:f>E48*F48*(1-G48/100)*(1+H48/100)</x:f>
        <x:v>3406.0950000000007</x:v>
      </x:c>
      <x:c r="J48" t="str">
        <x:v>Virement</x:v>
      </x:c>
      <x:c r="K48" t="str">
        <x:v>Payée</x:v>
      </x:c>
      <x:c r="L48" t="str"/>
    </x:row>
    <x:row r="49">
      <x:c r="A49" t="n">
        <x:v>46081</x:v>
      </x:c>
      <x:c r="B49" t="str">
        <x:v>VTE-0048</x:v>
      </x:c>
      <x:c r="C49" t="str">
        <x:v>CL-0114</x:v>
      </x:c>
      <x:c r="D49" t="str">
        <x:v>PR-0052</x:v>
      </x:c>
      <x:c r="E49" t="n">
        <x:v>5</x:v>
      </x:c>
      <x:c r="F49" t="n">
        <x:f>IFERROR(VLOOKUP(D49,Produits!A:D,4,FALSE),0)</x:f>
        <x:v>184.6</x:v>
      </x:c>
      <x:c r="G49" t="n">
        <x:v>5</x:v>
      </x:c>
      <x:c r="H49" t="n">
        <x:v>10</x:v>
      </x:c>
      <x:c r="I49" t="n">
        <x:f>E49*F49*(1-G49/100)*(1+H49/100)</x:f>
        <x:v>964.535</x:v>
      </x:c>
      <x:c r="J49" t="str">
        <x:v>Carte bancaire</x:v>
      </x:c>
      <x:c r="K49" t="str">
        <x:v>Payée</x:v>
      </x:c>
      <x:c r="L49" t="str"/>
    </x:row>
    <x:row r="50">
      <x:c r="A50" t="n">
        <x:v>46248</x:v>
      </x:c>
      <x:c r="B50" t="str">
        <x:v>VTE-0049</x:v>
      </x:c>
      <x:c r="C50" t="str">
        <x:v>CL-0066</x:v>
      </x:c>
      <x:c r="D50" t="str">
        <x:v>PR-0078</x:v>
      </x:c>
      <x:c r="E50" t="n">
        <x:v>5</x:v>
      </x:c>
      <x:c r="F50" t="n">
        <x:f>IFERROR(VLOOKUP(D50,Produits!A:D,4,FALSE),0)</x:f>
        <x:v>1165.01</x:v>
      </x:c>
      <x:c r="G50" t="n">
        <x:v>10</x:v>
      </x:c>
      <x:c r="H50" t="n">
        <x:v>0</x:v>
      </x:c>
      <x:c r="I50" t="n">
        <x:f>E50*F50*(1-G50/100)*(1+H50/100)</x:f>
        <x:v>5242.545</x:v>
      </x:c>
      <x:c r="J50" t="str">
        <x:v>Prélèvement</x:v>
      </x:c>
      <x:c r="K50" t="str">
        <x:v>En attente</x:v>
      </x:c>
      <x:c r="L50" t="str"/>
    </x:row>
    <x:row r="51">
      <x:c r="A51" t="n">
        <x:v>46160</x:v>
      </x:c>
      <x:c r="B51" t="str">
        <x:v>VTE-0050</x:v>
      </x:c>
      <x:c r="C51" t="str">
        <x:v>CL-0054</x:v>
      </x:c>
      <x:c r="D51" t="str">
        <x:v>PR-0056</x:v>
      </x:c>
      <x:c r="E51" t="n">
        <x:v>2</x:v>
      </x:c>
      <x:c r="F51" t="n">
        <x:f>IFERROR(VLOOKUP(D51,Produits!A:D,4,FALSE),0)</x:f>
        <x:v>569.3</x:v>
      </x:c>
      <x:c r="G51" t="n">
        <x:v>0</x:v>
      </x:c>
      <x:c r="H51" t="n">
        <x:v>0</x:v>
      </x:c>
      <x:c r="I51" t="n">
        <x:f>E51*F51*(1-G51/100)*(1+H51/100)</x:f>
        <x:v>1138.6</x:v>
      </x:c>
      <x:c r="J51" t="str">
        <x:v>Prélèvement</x:v>
      </x:c>
      <x:c r="K51" t="str">
        <x:v>En attente</x:v>
      </x:c>
      <x:c r="L51" t="str"/>
    </x:row>
    <x:row r="52">
      <x:c r="A52" t="n">
        <x:v>46060</x:v>
      </x:c>
      <x:c r="B52" t="str">
        <x:v>VTE-0051</x:v>
      </x:c>
      <x:c r="C52" t="str">
        <x:v>CL-0118</x:v>
      </x:c>
      <x:c r="D52" t="str">
        <x:v>PR-0004</x:v>
      </x:c>
      <x:c r="E52" t="n">
        <x:v>3</x:v>
      </x:c>
      <x:c r="F52" t="n">
        <x:f>IFERROR(VLOOKUP(D52,Produits!A:D,4,FALSE),0)</x:f>
        <x:v>663.21</x:v>
      </x:c>
      <x:c r="G52" t="n">
        <x:v>0</x:v>
      </x:c>
      <x:c r="H52" t="n">
        <x:v>5.5</x:v>
      </x:c>
      <x:c r="I52" t="n">
        <x:f>E52*F52*(1-G52/100)*(1+H52/100)</x:f>
        <x:v>2099.05965</x:v>
      </x:c>
      <x:c r="J52" t="str">
        <x:v>Espèces</x:v>
      </x:c>
      <x:c r="K52" t="str">
        <x:v>Annulée</x:v>
      </x:c>
      <x:c r="L52" t="str"/>
    </x:row>
    <x:row r="53">
      <x:c r="A53" t="n">
        <x:v>46041</x:v>
      </x:c>
      <x:c r="B53" t="str">
        <x:v>VTE-0052</x:v>
      </x:c>
      <x:c r="C53" t="str">
        <x:v>CL-0098</x:v>
      </x:c>
      <x:c r="D53" t="str">
        <x:v>PR-0056</x:v>
      </x:c>
      <x:c r="E53" t="n">
        <x:v>5</x:v>
      </x:c>
      <x:c r="F53" t="n">
        <x:f>IFERROR(VLOOKUP(D53,Produits!A:D,4,FALSE),0)</x:f>
        <x:v>569.3</x:v>
      </x:c>
      <x:c r="G53" t="n">
        <x:v>0</x:v>
      </x:c>
      <x:c r="H53" t="n">
        <x:v>10</x:v>
      </x:c>
      <x:c r="I53" t="n">
        <x:f>E53*F53*(1-G53/100)*(1+H53/100)</x:f>
        <x:v>3131.15</x:v>
      </x:c>
      <x:c r="J53" t="str">
        <x:v>Prélèvement</x:v>
      </x:c>
      <x:c r="K53" t="str">
        <x:v>En attente</x:v>
      </x:c>
      <x:c r="L53" t="str"/>
    </x:row>
    <x:row r="54">
      <x:c r="A54" t="n">
        <x:v>46274</x:v>
      </x:c>
      <x:c r="B54" t="str">
        <x:v>VTE-0053</x:v>
      </x:c>
      <x:c r="C54" t="str">
        <x:v>CL-0033</x:v>
      </x:c>
      <x:c r="D54" t="str">
        <x:v>PR-0080</x:v>
      </x:c>
      <x:c r="E54" t="n">
        <x:v>3</x:v>
      </x:c>
      <x:c r="F54" t="n">
        <x:f>IFERROR(VLOOKUP(D54,Produits!A:D,4,FALSE),0)</x:f>
        <x:v>235.76</x:v>
      </x:c>
      <x:c r="G54" t="n">
        <x:v>0</x:v>
      </x:c>
      <x:c r="H54" t="n">
        <x:v>20</x:v>
      </x:c>
      <x:c r="I54" t="n">
        <x:f>E54*F54*(1-G54/100)*(1+H54/100)</x:f>
        <x:v>848.736</x:v>
      </x:c>
      <x:c r="J54" t="str">
        <x:v>Carte bancaire</x:v>
      </x:c>
      <x:c r="K54" t="str">
        <x:v>Payée</x:v>
      </x:c>
      <x:c r="L54" t="str"/>
    </x:row>
    <x:row r="55">
      <x:c r="A55" t="n">
        <x:v>46324</x:v>
      </x:c>
      <x:c r="B55" t="str">
        <x:v>VTE-0054</x:v>
      </x:c>
      <x:c r="C55" t="str">
        <x:v>CL-0005</x:v>
      </x:c>
      <x:c r="D55" t="str">
        <x:v>PR-0067</x:v>
      </x:c>
      <x:c r="E55" t="n">
        <x:v>3</x:v>
      </x:c>
      <x:c r="F55" t="n">
        <x:f>IFERROR(VLOOKUP(D55,Produits!A:D,4,FALSE),0)</x:f>
        <x:v>493.9</x:v>
      </x:c>
      <x:c r="G55" t="n">
        <x:v>10</x:v>
      </x:c>
      <x:c r="H55" t="n">
        <x:v>10</x:v>
      </x:c>
      <x:c r="I55" t="n">
        <x:f>E55*F55*(1-G55/100)*(1+H55/100)</x:f>
        <x:v>1466.883</x:v>
      </x:c>
      <x:c r="J55" t="str">
        <x:v>Espèces</x:v>
      </x:c>
      <x:c r="K55" t="str">
        <x:v>Payée</x:v>
      </x:c>
      <x:c r="L55" t="str"/>
    </x:row>
    <x:row r="56">
      <x:c r="A56" t="n">
        <x:v>46299</x:v>
      </x:c>
      <x:c r="B56" t="str">
        <x:v>VTE-0055</x:v>
      </x:c>
      <x:c r="C56" t="str">
        <x:v>CL-0117</x:v>
      </x:c>
      <x:c r="D56" t="str">
        <x:v>PR-0046</x:v>
      </x:c>
      <x:c r="E56" t="n">
        <x:v>5</x:v>
      </x:c>
      <x:c r="F56" t="n">
        <x:f>IFERROR(VLOOKUP(D56,Produits!A:D,4,FALSE),0)</x:f>
        <x:v>805.03</x:v>
      </x:c>
      <x:c r="G56" t="n">
        <x:v>10</x:v>
      </x:c>
      <x:c r="H56" t="n">
        <x:v>10</x:v>
      </x:c>
      <x:c r="I56" t="n">
        <x:f>E56*F56*(1-G56/100)*(1+H56/100)</x:f>
        <x:v>3984.8985000000002</x:v>
      </x:c>
      <x:c r="J56" t="str">
        <x:v>Chèque</x:v>
      </x:c>
      <x:c r="K56" t="str">
        <x:v>Payée</x:v>
      </x:c>
      <x:c r="L56" t="str"/>
    </x:row>
    <x:row r="57">
      <x:c r="A57" t="n">
        <x:v>46363</x:v>
      </x:c>
      <x:c r="B57" t="str">
        <x:v>VTE-0056</x:v>
      </x:c>
      <x:c r="C57" t="str">
        <x:v>CL-0105</x:v>
      </x:c>
      <x:c r="D57" t="str">
        <x:v>PR-0037</x:v>
      </x:c>
      <x:c r="E57" t="n">
        <x:v>1</x:v>
      </x:c>
      <x:c r="F57" t="n">
        <x:f>IFERROR(VLOOKUP(D57,Produits!A:D,4,FALSE),0)</x:f>
        <x:v>1167.28</x:v>
      </x:c>
      <x:c r="G57" t="n">
        <x:v>0</x:v>
      </x:c>
      <x:c r="H57" t="n">
        <x:v>5.5</x:v>
      </x:c>
      <x:c r="I57" t="n">
        <x:f>E57*F57*(1-G57/100)*(1+H57/100)</x:f>
        <x:v>1231.4804</x:v>
      </x:c>
      <x:c r="J57" t="str">
        <x:v>Prélèvement</x:v>
      </x:c>
      <x:c r="K57" t="str">
        <x:v>Payée</x:v>
      </x:c>
      <x:c r="L57" t="str"/>
    </x:row>
    <x:row r="58">
      <x:c r="A58" t="n">
        <x:v>46084</x:v>
      </x:c>
      <x:c r="B58" t="str">
        <x:v>VTE-0057</x:v>
      </x:c>
      <x:c r="C58" t="str">
        <x:v>CL-0106</x:v>
      </x:c>
      <x:c r="D58" t="str">
        <x:v>PR-0072</x:v>
      </x:c>
      <x:c r="E58" t="n">
        <x:v>2</x:v>
      </x:c>
      <x:c r="F58" t="n">
        <x:f>IFERROR(VLOOKUP(D58,Produits!A:D,4,FALSE),0)</x:f>
        <x:v>1120.53</x:v>
      </x:c>
      <x:c r="G58" t="n">
        <x:v>10</x:v>
      </x:c>
      <x:c r="H58" t="n">
        <x:v>20</x:v>
      </x:c>
      <x:c r="I58" t="n">
        <x:f>E58*F58*(1-G58/100)*(1+H58/100)</x:f>
        <x:v>2420.3448</x:v>
      </x:c>
      <x:c r="J58" t="str">
        <x:v>Virement</x:v>
      </x:c>
      <x:c r="K58" t="str">
        <x:v>En attente</x:v>
      </x:c>
      <x:c r="L58" t="str"/>
    </x:row>
    <x:row r="59">
      <x:c r="A59" t="n">
        <x:v>46083</x:v>
      </x:c>
      <x:c r="B59" t="str">
        <x:v>VTE-0058</x:v>
      </x:c>
      <x:c r="C59" t="str">
        <x:v>CL-0018</x:v>
      </x:c>
      <x:c r="D59" t="str">
        <x:v>PR-0045</x:v>
      </x:c>
      <x:c r="E59" t="n">
        <x:v>4</x:v>
      </x:c>
      <x:c r="F59" t="n">
        <x:f>IFERROR(VLOOKUP(D59,Produits!A:D,4,FALSE),0)</x:f>
        <x:v>706.47</x:v>
      </x:c>
      <x:c r="G59" t="n">
        <x:v>10</x:v>
      </x:c>
      <x:c r="H59" t="n">
        <x:v>20</x:v>
      </x:c>
      <x:c r="I59" t="n">
        <x:f>E59*F59*(1-G59/100)*(1+H59/100)</x:f>
        <x:v>3051.9504</x:v>
      </x:c>
      <x:c r="J59" t="str">
        <x:v>Carte bancaire</x:v>
      </x:c>
      <x:c r="K59" t="str">
        <x:v>En attente</x:v>
      </x:c>
      <x:c r="L59" t="str"/>
    </x:row>
    <x:row r="60">
      <x:c r="A60" t="n">
        <x:v>46372</x:v>
      </x:c>
      <x:c r="B60" t="str">
        <x:v>VTE-0059</x:v>
      </x:c>
      <x:c r="C60" t="str">
        <x:v>CL-0099</x:v>
      </x:c>
      <x:c r="D60" t="str">
        <x:v>PR-0004</x:v>
      </x:c>
      <x:c r="E60" t="n">
        <x:v>7</x:v>
      </x:c>
      <x:c r="F60" t="n">
        <x:f>IFERROR(VLOOKUP(D60,Produits!A:D,4,FALSE),0)</x:f>
        <x:v>663.21</x:v>
      </x:c>
      <x:c r="G60" t="n">
        <x:v>0</x:v>
      </x:c>
      <x:c r="H60" t="n">
        <x:v>0</x:v>
      </x:c>
      <x:c r="I60" t="n">
        <x:f>E60*F60*(1-G60/100)*(1+H60/100)</x:f>
        <x:v>4642.47</x:v>
      </x:c>
      <x:c r="J60" t="str">
        <x:v>Chèque</x:v>
      </x:c>
      <x:c r="K60" t="str">
        <x:v>Annulée</x:v>
      </x:c>
      <x:c r="L60" t="str"/>
    </x:row>
    <x:row r="61">
      <x:c r="A61" t="n">
        <x:v>46224</x:v>
      </x:c>
      <x:c r="B61" t="str">
        <x:v>VTE-0060</x:v>
      </x:c>
      <x:c r="C61" t="str">
        <x:v>CL-0104</x:v>
      </x:c>
      <x:c r="D61" t="str">
        <x:v>PR-0027</x:v>
      </x:c>
      <x:c r="E61" t="n">
        <x:v>5</x:v>
      </x:c>
      <x:c r="F61" t="n">
        <x:f>IFERROR(VLOOKUP(D61,Produits!A:D,4,FALSE),0)</x:f>
        <x:v>1134.29</x:v>
      </x:c>
      <x:c r="G61" t="n">
        <x:v>0</x:v>
      </x:c>
      <x:c r="H61" t="n">
        <x:v>10</x:v>
      </x:c>
      <x:c r="I61" t="n">
        <x:f>E61*F61*(1-G61/100)*(1+H61/100)</x:f>
        <x:v>6238.595</x:v>
      </x:c>
      <x:c r="J61" t="str">
        <x:v>Carte bancaire</x:v>
      </x:c>
      <x:c r="K61" t="str">
        <x:v>Annulée</x:v>
      </x:c>
      <x:c r="L61" t="str"/>
    </x:row>
    <x:row r="62">
      <x:c r="A62" t="n">
        <x:v>46222</x:v>
      </x:c>
      <x:c r="B62" t="str">
        <x:v>VTE-0061</x:v>
      </x:c>
      <x:c r="C62" t="str">
        <x:v>CL-0069</x:v>
      </x:c>
      <x:c r="D62" t="str">
        <x:v>PR-0029</x:v>
      </x:c>
      <x:c r="E62" t="n">
        <x:v>3</x:v>
      </x:c>
      <x:c r="F62" t="n">
        <x:f>IFERROR(VLOOKUP(D62,Produits!A:D,4,FALSE),0)</x:f>
        <x:v>1067.89</x:v>
      </x:c>
      <x:c r="G62" t="n">
        <x:v>10</x:v>
      </x:c>
      <x:c r="H62" t="n">
        <x:v>5.5</x:v>
      </x:c>
      <x:c r="I62" t="n">
        <x:f>E62*F62*(1-G62/100)*(1+H62/100)</x:f>
        <x:v>3041.884665</x:v>
      </x:c>
      <x:c r="J62" t="str">
        <x:v>Chèque</x:v>
      </x:c>
      <x:c r="K62" t="str">
        <x:v>Annulée</x:v>
      </x:c>
      <x:c r="L62" t="str"/>
    </x:row>
    <x:row r="63">
      <x:c r="A63" t="n">
        <x:v>46149</x:v>
      </x:c>
      <x:c r="B63" t="str">
        <x:v>VTE-0062</x:v>
      </x:c>
      <x:c r="C63" t="str">
        <x:v>CL-0062</x:v>
      </x:c>
      <x:c r="D63" t="str">
        <x:v>PR-0022</x:v>
      </x:c>
      <x:c r="E63" t="n">
        <x:v>8</x:v>
      </x:c>
      <x:c r="F63" t="n">
        <x:f>IFERROR(VLOOKUP(D63,Produits!A:D,4,FALSE),0)</x:f>
        <x:v>866.38</x:v>
      </x:c>
      <x:c r="G63" t="n">
        <x:v>0</x:v>
      </x:c>
      <x:c r="H63" t="n">
        <x:v>10</x:v>
      </x:c>
      <x:c r="I63" t="n">
        <x:f>E63*F63*(1-G63/100)*(1+H63/100)</x:f>
        <x:v>7624.144</x:v>
      </x:c>
      <x:c r="J63" t="str">
        <x:v>Chèque</x:v>
      </x:c>
      <x:c r="K63" t="str">
        <x:v>Annulée</x:v>
      </x:c>
      <x:c r="L63" t="str"/>
    </x:row>
    <x:row r="64">
      <x:c r="A64" t="n">
        <x:v>46305</x:v>
      </x:c>
      <x:c r="B64" t="str">
        <x:v>VTE-0063</x:v>
      </x:c>
      <x:c r="C64" t="str">
        <x:v>CL-0060</x:v>
      </x:c>
      <x:c r="D64" t="str">
        <x:v>PR-0011</x:v>
      </x:c>
      <x:c r="E64" t="n">
        <x:v>5</x:v>
      </x:c>
      <x:c r="F64" t="n">
        <x:f>IFERROR(VLOOKUP(D64,Produits!A:D,4,FALSE),0)</x:f>
        <x:v>545.86</x:v>
      </x:c>
      <x:c r="G64" t="n">
        <x:v>0</x:v>
      </x:c>
      <x:c r="H64" t="n">
        <x:v>10</x:v>
      </x:c>
      <x:c r="I64" t="n">
        <x:f>E64*F64*(1-G64/100)*(1+H64/100)</x:f>
        <x:v>3002.2300000000005</x:v>
      </x:c>
      <x:c r="J64" t="str">
        <x:v>Virement</x:v>
      </x:c>
      <x:c r="K64" t="str">
        <x:v>En attente</x:v>
      </x:c>
      <x:c r="L64" t="str"/>
    </x:row>
    <x:row r="65">
      <x:c r="A65" t="n">
        <x:v>46145</x:v>
      </x:c>
      <x:c r="B65" t="str">
        <x:v>VTE-0064</x:v>
      </x:c>
      <x:c r="C65" t="str">
        <x:v>CL-0008</x:v>
      </x:c>
      <x:c r="D65" t="str">
        <x:v>PR-0028</x:v>
      </x:c>
      <x:c r="E65" t="n">
        <x:v>1</x:v>
      </x:c>
      <x:c r="F65" t="n">
        <x:f>IFERROR(VLOOKUP(D65,Produits!A:D,4,FALSE),0)</x:f>
        <x:v>623.51</x:v>
      </x:c>
      <x:c r="G65" t="n">
        <x:v>0</x:v>
      </x:c>
      <x:c r="H65" t="n">
        <x:v>20</x:v>
      </x:c>
      <x:c r="I65" t="n">
        <x:f>E65*F65*(1-G65/100)*(1+H65/100)</x:f>
        <x:v>748.212</x:v>
      </x:c>
      <x:c r="J65" t="str">
        <x:v>Carte bancaire</x:v>
      </x:c>
      <x:c r="K65" t="str">
        <x:v>En attente</x:v>
      </x:c>
      <x:c r="L65" t="str"/>
    </x:row>
    <x:row r="66">
      <x:c r="A66" t="n">
        <x:v>46120</x:v>
      </x:c>
      <x:c r="B66" t="str">
        <x:v>VTE-0065</x:v>
      </x:c>
      <x:c r="C66" t="str">
        <x:v>CL-0068</x:v>
      </x:c>
      <x:c r="D66" t="str">
        <x:v>PR-0044</x:v>
      </x:c>
      <x:c r="E66" t="n">
        <x:v>4</x:v>
      </x:c>
      <x:c r="F66" t="n">
        <x:f>IFERROR(VLOOKUP(D66,Produits!A:D,4,FALSE),0)</x:f>
        <x:v>352.57</x:v>
      </x:c>
      <x:c r="G66" t="n">
        <x:v>0</x:v>
      </x:c>
      <x:c r="H66" t="n">
        <x:v>5.5</x:v>
      </x:c>
      <x:c r="I66" t="n">
        <x:f>E66*F66*(1-G66/100)*(1+H66/100)</x:f>
        <x:v>1487.8454</x:v>
      </x:c>
      <x:c r="J66" t="str">
        <x:v>Espèces</x:v>
      </x:c>
      <x:c r="K66" t="str">
        <x:v>Annulée</x:v>
      </x:c>
      <x:c r="L66" t="str"/>
    </x:row>
    <x:row r="67">
      <x:c r="A67" t="n">
        <x:v>46044</x:v>
      </x:c>
      <x:c r="B67" t="str">
        <x:v>VTE-0066</x:v>
      </x:c>
      <x:c r="C67" t="str">
        <x:v>CL-0104</x:v>
      </x:c>
      <x:c r="D67" t="str">
        <x:v>PR-0002</x:v>
      </x:c>
      <x:c r="E67" t="n">
        <x:v>1</x:v>
      </x:c>
      <x:c r="F67" t="n">
        <x:f>IFERROR(VLOOKUP(D67,Produits!A:D,4,FALSE),0)</x:f>
        <x:v>684.04</x:v>
      </x:c>
      <x:c r="G67" t="n">
        <x:v>0</x:v>
      </x:c>
      <x:c r="H67" t="n">
        <x:v>0</x:v>
      </x:c>
      <x:c r="I67" t="n">
        <x:f>E67*F67*(1-G67/100)*(1+H67/100)</x:f>
        <x:v>684.04</x:v>
      </x:c>
      <x:c r="J67" t="str">
        <x:v>Espèces</x:v>
      </x:c>
      <x:c r="K67" t="str">
        <x:v>En attente</x:v>
      </x:c>
      <x:c r="L67" t="str"/>
    </x:row>
    <x:row r="68">
      <x:c r="A68" t="n">
        <x:v>46262</x:v>
      </x:c>
      <x:c r="B68" t="str">
        <x:v>VTE-0067</x:v>
      </x:c>
      <x:c r="C68" t="str">
        <x:v>CL-0012</x:v>
      </x:c>
      <x:c r="D68" t="str">
        <x:v>PR-0008</x:v>
      </x:c>
      <x:c r="E68" t="n">
        <x:v>8</x:v>
      </x:c>
      <x:c r="F68" t="n">
        <x:f>IFERROR(VLOOKUP(D68,Produits!A:D,4,FALSE),0)</x:f>
        <x:v>1134.7</x:v>
      </x:c>
      <x:c r="G68" t="n">
        <x:v>0</x:v>
      </x:c>
      <x:c r="H68" t="n">
        <x:v>5.5</x:v>
      </x:c>
      <x:c r="I68" t="n">
        <x:f>E68*F68*(1-G68/100)*(1+H68/100)</x:f>
        <x:v>9576.868</x:v>
      </x:c>
      <x:c r="J68" t="str">
        <x:v>Chèque</x:v>
      </x:c>
      <x:c r="K68" t="str">
        <x:v>Annulée</x:v>
      </x:c>
      <x:c r="L68" t="str"/>
    </x:row>
    <x:row r="69">
      <x:c r="A69" t="n">
        <x:v>46116</x:v>
      </x:c>
      <x:c r="B69" t="str">
        <x:v>VTE-0068</x:v>
      </x:c>
      <x:c r="C69" t="str">
        <x:v>CL-0023</x:v>
      </x:c>
      <x:c r="D69" t="str">
        <x:v>PR-0028</x:v>
      </x:c>
      <x:c r="E69" t="n">
        <x:v>5</x:v>
      </x:c>
      <x:c r="F69" t="n">
        <x:f>IFERROR(VLOOKUP(D69,Produits!A:D,4,FALSE),0)</x:f>
        <x:v>623.51</x:v>
      </x:c>
      <x:c r="G69" t="n">
        <x:v>5</x:v>
      </x:c>
      <x:c r="H69" t="n">
        <x:v>20</x:v>
      </x:c>
      <x:c r="I69" t="n">
        <x:f>E69*F69*(1-G69/100)*(1+H69/100)</x:f>
        <x:v>3554.007</x:v>
      </x:c>
      <x:c r="J69" t="str">
        <x:v>Prélèvement</x:v>
      </x:c>
      <x:c r="K69" t="str">
        <x:v>En attente</x:v>
      </x:c>
      <x:c r="L69" t="str"/>
    </x:row>
    <x:row r="70">
      <x:c r="A70" t="n">
        <x:v>46312</x:v>
      </x:c>
      <x:c r="B70" t="str">
        <x:v>VTE-0069</x:v>
      </x:c>
      <x:c r="C70" t="str">
        <x:v>CL-0016</x:v>
      </x:c>
      <x:c r="D70" t="str">
        <x:v>PR-0017</x:v>
      </x:c>
      <x:c r="E70" t="n">
        <x:v>4</x:v>
      </x:c>
      <x:c r="F70" t="n">
        <x:f>IFERROR(VLOOKUP(D70,Produits!A:D,4,FALSE),0)</x:f>
        <x:v>385.1</x:v>
      </x:c>
      <x:c r="G70" t="n">
        <x:v>5</x:v>
      </x:c>
      <x:c r="H70" t="n">
        <x:v>10</x:v>
      </x:c>
      <x:c r="I70" t="n">
        <x:f>E70*F70*(1-G70/100)*(1+H70/100)</x:f>
        <x:v>1609.7180000000003</x:v>
      </x:c>
      <x:c r="J70" t="str">
        <x:v>Chèque</x:v>
      </x:c>
      <x:c r="K70" t="str">
        <x:v>En attente</x:v>
      </x:c>
      <x:c r="L70" t="str"/>
    </x:row>
    <x:row r="71">
      <x:c r="A71" t="n">
        <x:v>46248</x:v>
      </x:c>
      <x:c r="B71" t="str">
        <x:v>VTE-0070</x:v>
      </x:c>
      <x:c r="C71" t="str">
        <x:v>CL-0093</x:v>
      </x:c>
      <x:c r="D71" t="str">
        <x:v>PR-0008</x:v>
      </x:c>
      <x:c r="E71" t="n">
        <x:v>1</x:v>
      </x:c>
      <x:c r="F71" t="n">
        <x:f>IFERROR(VLOOKUP(D71,Produits!A:D,4,FALSE),0)</x:f>
        <x:v>1134.7</x:v>
      </x:c>
      <x:c r="G71" t="n">
        <x:v>0</x:v>
      </x:c>
      <x:c r="H71" t="n">
        <x:v>10</x:v>
      </x:c>
      <x:c r="I71" t="n">
        <x:f>E71*F71*(1-G71/100)*(1+H71/100)</x:f>
        <x:v>1248.17</x:v>
      </x:c>
      <x:c r="J71" t="str">
        <x:v>Chèque</x:v>
      </x:c>
      <x:c r="K71" t="str">
        <x:v>Payée</x:v>
      </x:c>
      <x:c r="L71" t="str"/>
    </x:row>
    <x:row r="72">
      <x:c r="A72" t="n">
        <x:v>46253</x:v>
      </x:c>
      <x:c r="B72" t="str">
        <x:v>VTE-0071</x:v>
      </x:c>
      <x:c r="C72" t="str">
        <x:v>CL-0051</x:v>
      </x:c>
      <x:c r="D72" t="str">
        <x:v>PR-0036</x:v>
      </x:c>
      <x:c r="E72" t="n">
        <x:v>1</x:v>
      </x:c>
      <x:c r="F72" t="n">
        <x:f>IFERROR(VLOOKUP(D72,Produits!A:D,4,FALSE),0)</x:f>
        <x:v>882.61</x:v>
      </x:c>
      <x:c r="G72" t="n">
        <x:v>0</x:v>
      </x:c>
      <x:c r="H72" t="n">
        <x:v>5.5</x:v>
      </x:c>
      <x:c r="I72" t="n">
        <x:f>E72*F72*(1-G72/100)*(1+H72/100)</x:f>
        <x:v>931.15355</x:v>
      </x:c>
      <x:c r="J72" t="str">
        <x:v>Espèces</x:v>
      </x:c>
      <x:c r="K72" t="str">
        <x:v>En attente</x:v>
      </x:c>
      <x:c r="L72" t="str"/>
    </x:row>
    <x:row r="73">
      <x:c r="A73" t="n">
        <x:v>46242</x:v>
      </x:c>
      <x:c r="B73" t="str">
        <x:v>VTE-0072</x:v>
      </x:c>
      <x:c r="C73" t="str">
        <x:v>CL-0013</x:v>
      </x:c>
      <x:c r="D73" t="str">
        <x:v>PR-0050</x:v>
      </x:c>
      <x:c r="E73" t="n">
        <x:v>2</x:v>
      </x:c>
      <x:c r="F73" t="n">
        <x:f>IFERROR(VLOOKUP(D73,Produits!A:D,4,FALSE),0)</x:f>
        <x:v>480.34</x:v>
      </x:c>
      <x:c r="G73" t="n">
        <x:v>0</x:v>
      </x:c>
      <x:c r="H73" t="n">
        <x:v>5.5</x:v>
      </x:c>
      <x:c r="I73" t="n">
        <x:f>E73*F73*(1-G73/100)*(1+H73/100)</x:f>
        <x:v>1013.5173999999998</x:v>
      </x:c>
      <x:c r="J73" t="str">
        <x:v>Prélèvement</x:v>
      </x:c>
      <x:c r="K73" t="str">
        <x:v>Payée</x:v>
      </x:c>
      <x:c r="L73" t="str"/>
    </x:row>
    <x:row r="74">
      <x:c r="A74" t="n">
        <x:v>46331</x:v>
      </x:c>
      <x:c r="B74" t="str">
        <x:v>VTE-0073</x:v>
      </x:c>
      <x:c r="C74" t="str">
        <x:v>CL-0045</x:v>
      </x:c>
      <x:c r="D74" t="str">
        <x:v>PR-0044</x:v>
      </x:c>
      <x:c r="E74" t="n">
        <x:v>2</x:v>
      </x:c>
      <x:c r="F74" t="n">
        <x:f>IFERROR(VLOOKUP(D74,Produits!A:D,4,FALSE),0)</x:f>
        <x:v>352.57</x:v>
      </x:c>
      <x:c r="G74" t="n">
        <x:v>0</x:v>
      </x:c>
      <x:c r="H74" t="n">
        <x:v>20</x:v>
      </x:c>
      <x:c r="I74" t="n">
        <x:f>E74*F74*(1-G74/100)*(1+H74/100)</x:f>
        <x:v>846.168</x:v>
      </x:c>
      <x:c r="J74" t="str">
        <x:v>Chèque</x:v>
      </x:c>
      <x:c r="K74" t="str">
        <x:v>Payée</x:v>
      </x:c>
      <x:c r="L74" t="str"/>
    </x:row>
    <x:row r="75">
      <x:c r="A75" t="n">
        <x:v>46263</x:v>
      </x:c>
      <x:c r="B75" t="str">
        <x:v>VTE-0074</x:v>
      </x:c>
      <x:c r="C75" t="str">
        <x:v>CL-0114</x:v>
      </x:c>
      <x:c r="D75" t="str">
        <x:v>PR-0077</x:v>
      </x:c>
      <x:c r="E75" t="n">
        <x:v>3</x:v>
      </x:c>
      <x:c r="F75" t="n">
        <x:f>IFERROR(VLOOKUP(D75,Produits!A:D,4,FALSE),0)</x:f>
        <x:v>416.49</x:v>
      </x:c>
      <x:c r="G75" t="n">
        <x:v>0</x:v>
      </x:c>
      <x:c r="H75" t="n">
        <x:v>20</x:v>
      </x:c>
      <x:c r="I75" t="n">
        <x:f>E75*F75*(1-G75/100)*(1+H75/100)</x:f>
        <x:v>1499.364</x:v>
      </x:c>
      <x:c r="J75" t="str">
        <x:v>Chèque</x:v>
      </x:c>
      <x:c r="K75" t="str">
        <x:v>Payée</x:v>
      </x:c>
      <x:c r="L75" t="str"/>
    </x:row>
    <x:row r="76">
      <x:c r="A76" t="n">
        <x:v>46266</x:v>
      </x:c>
      <x:c r="B76" t="str">
        <x:v>VTE-0075</x:v>
      </x:c>
      <x:c r="C76" t="str">
        <x:v>CL-0030</x:v>
      </x:c>
      <x:c r="D76" t="str">
        <x:v>PR-0042</x:v>
      </x:c>
      <x:c r="E76" t="n">
        <x:v>7</x:v>
      </x:c>
      <x:c r="F76" t="n">
        <x:f>IFERROR(VLOOKUP(D76,Produits!A:D,4,FALSE),0)</x:f>
        <x:v>1088.44</x:v>
      </x:c>
      <x:c r="G76" t="n">
        <x:v>5</x:v>
      </x:c>
      <x:c r="H76" t="n">
        <x:v>5.5</x:v>
      </x:c>
      <x:c r="I76" t="n">
        <x:f>E76*F76*(1-G76/100)*(1+H76/100)</x:f>
        <x:v>7636.222929999999</x:v>
      </x:c>
      <x:c r="J76" t="str">
        <x:v>Virement</x:v>
      </x:c>
      <x:c r="K76" t="str">
        <x:v>En attente</x:v>
      </x:c>
      <x:c r="L76" t="str"/>
    </x:row>
    <x:row r="77">
      <x:c r="A77" t="n">
        <x:v>46147</x:v>
      </x:c>
      <x:c r="B77" t="str">
        <x:v>VTE-0076</x:v>
      </x:c>
      <x:c r="C77" t="str">
        <x:v>CL-0073</x:v>
      </x:c>
      <x:c r="D77" t="str">
        <x:v>PR-0051</x:v>
      </x:c>
      <x:c r="E77" t="n">
        <x:v>3</x:v>
      </x:c>
      <x:c r="F77" t="n">
        <x:f>IFERROR(VLOOKUP(D77,Produits!A:D,4,FALSE),0)</x:f>
        <x:v>49.82</x:v>
      </x:c>
      <x:c r="G77" t="n">
        <x:v>0</x:v>
      </x:c>
      <x:c r="H77" t="n">
        <x:v>20</x:v>
      </x:c>
      <x:c r="I77" t="n">
        <x:f>E77*F77*(1-G77/100)*(1+H77/100)</x:f>
        <x:v>179.352</x:v>
      </x:c>
      <x:c r="J77" t="str">
        <x:v>Prélèvement</x:v>
      </x:c>
      <x:c r="K77" t="str">
        <x:v>Payée</x:v>
      </x:c>
      <x:c r="L77" t="str"/>
    </x:row>
    <x:row r="78">
      <x:c r="A78" t="n">
        <x:v>46329</x:v>
      </x:c>
      <x:c r="B78" t="str">
        <x:v>VTE-0077</x:v>
      </x:c>
      <x:c r="C78" t="str">
        <x:v>CL-0025</x:v>
      </x:c>
      <x:c r="D78" t="str">
        <x:v>PR-0037</x:v>
      </x:c>
      <x:c r="E78" t="n">
        <x:v>3</x:v>
      </x:c>
      <x:c r="F78" t="n">
        <x:f>IFERROR(VLOOKUP(D78,Produits!A:D,4,FALSE),0)</x:f>
        <x:v>1167.28</x:v>
      </x:c>
      <x:c r="G78" t="n">
        <x:v>10</x:v>
      </x:c>
      <x:c r="H78" t="n">
        <x:v>10</x:v>
      </x:c>
      <x:c r="I78" t="n">
        <x:f>E78*F78*(1-G78/100)*(1+H78/100)</x:f>
        <x:v>3466.8216000000007</x:v>
      </x:c>
      <x:c r="J78" t="str">
        <x:v>Chèque</x:v>
      </x:c>
      <x:c r="K78" t="str">
        <x:v>Annulée</x:v>
      </x:c>
      <x:c r="L78" t="str"/>
    </x:row>
    <x:row r="79">
      <x:c r="A79" t="n">
        <x:v>46224</x:v>
      </x:c>
      <x:c r="B79" t="str">
        <x:v>VTE-0078</x:v>
      </x:c>
      <x:c r="C79" t="str">
        <x:v>CL-0064</x:v>
      </x:c>
      <x:c r="D79" t="str">
        <x:v>PR-0078</x:v>
      </x:c>
      <x:c r="E79" t="n">
        <x:v>4</x:v>
      </x:c>
      <x:c r="F79" t="n">
        <x:f>IFERROR(VLOOKUP(D79,Produits!A:D,4,FALSE),0)</x:f>
        <x:v>1165.01</x:v>
      </x:c>
      <x:c r="G79" t="n">
        <x:v>10</x:v>
      </x:c>
      <x:c r="H79" t="n">
        <x:v>10</x:v>
      </x:c>
      <x:c r="I79" t="n">
        <x:f>E79*F79*(1-G79/100)*(1+H79/100)</x:f>
        <x:v>4613.439600000001</x:v>
      </x:c>
      <x:c r="J79" t="str">
        <x:v>Chèque</x:v>
      </x:c>
      <x:c r="K79" t="str">
        <x:v>En attente</x:v>
      </x:c>
      <x:c r="L79" t="str"/>
    </x:row>
    <x:row r="80">
      <x:c r="A80" t="n">
        <x:v>46376</x:v>
      </x:c>
      <x:c r="B80" t="str">
        <x:v>VTE-0079</x:v>
      </x:c>
      <x:c r="C80" t="str">
        <x:v>CL-0035</x:v>
      </x:c>
      <x:c r="D80" t="str">
        <x:v>PR-0053</x:v>
      </x:c>
      <x:c r="E80" t="n">
        <x:v>6</x:v>
      </x:c>
      <x:c r="F80" t="n">
        <x:f>IFERROR(VLOOKUP(D80,Produits!A:D,4,FALSE),0)</x:f>
        <x:v>106.9</x:v>
      </x:c>
      <x:c r="G80" t="n">
        <x:v>10</x:v>
      </x:c>
      <x:c r="H80" t="n">
        <x:v>0</x:v>
      </x:c>
      <x:c r="I80" t="n">
        <x:f>E80*F80*(1-G80/100)*(1+H80/100)</x:f>
        <x:v>577.2600000000001</x:v>
      </x:c>
      <x:c r="J80" t="str">
        <x:v>Espèces</x:v>
      </x:c>
      <x:c r="K80" t="str">
        <x:v>En attente</x:v>
      </x:c>
      <x:c r="L80" t="str"/>
    </x:row>
    <x:row r="81">
      <x:c r="A81" t="n">
        <x:v>46085</x:v>
      </x:c>
      <x:c r="B81" t="str">
        <x:v>VTE-0080</x:v>
      </x:c>
      <x:c r="C81" t="str">
        <x:v>CL-0100</x:v>
      </x:c>
      <x:c r="D81" t="str">
        <x:v>PR-0067</x:v>
      </x:c>
      <x:c r="E81" t="n">
        <x:v>8</x:v>
      </x:c>
      <x:c r="F81" t="n">
        <x:f>IFERROR(VLOOKUP(D81,Produits!A:D,4,FALSE),0)</x:f>
        <x:v>493.9</x:v>
      </x:c>
      <x:c r="G81" t="n">
        <x:v>0</x:v>
      </x:c>
      <x:c r="H81" t="n">
        <x:v>20</x:v>
      </x:c>
      <x:c r="I81" t="n">
        <x:f>E81*F81*(1-G81/100)*(1+H81/100)</x:f>
        <x:v>4741.44</x:v>
      </x:c>
      <x:c r="J81" t="str">
        <x:v>Virement</x:v>
      </x:c>
      <x:c r="K81" t="str">
        <x:v>Annulée</x:v>
      </x:c>
      <x:c r="L81" t="str"/>
    </x:row>
    <x:row r="82">
      <x:c r="A82" t="n">
        <x:v>46045</x:v>
      </x:c>
      <x:c r="B82" t="str">
        <x:v>VTE-0081</x:v>
      </x:c>
      <x:c r="C82" t="str">
        <x:v>CL-0049</x:v>
      </x:c>
      <x:c r="D82" t="str">
        <x:v>PR-0038</x:v>
      </x:c>
      <x:c r="E82" t="n">
        <x:v>5</x:v>
      </x:c>
      <x:c r="F82" t="n">
        <x:f>IFERROR(VLOOKUP(D82,Produits!A:D,4,FALSE),0)</x:f>
        <x:v>527.12</x:v>
      </x:c>
      <x:c r="G82" t="n">
        <x:v>5</x:v>
      </x:c>
      <x:c r="H82" t="n">
        <x:v>5.5</x:v>
      </x:c>
      <x:c r="I82" t="n">
        <x:f>E82*F82*(1-G82/100)*(1+H82/100)</x:f>
        <x:v>2641.5300999999995</x:v>
      </x:c>
      <x:c r="J82" t="str">
        <x:v>Chèque</x:v>
      </x:c>
      <x:c r="K82" t="str">
        <x:v>Annulée</x:v>
      </x:c>
      <x:c r="L82" t="str"/>
    </x:row>
    <x:row r="83">
      <x:c r="A83" t="n">
        <x:v>46055</x:v>
      </x:c>
      <x:c r="B83" t="str">
        <x:v>VTE-0082</x:v>
      </x:c>
      <x:c r="C83" t="str">
        <x:v>CL-0092</x:v>
      </x:c>
      <x:c r="D83" t="str">
        <x:v>PR-0070</x:v>
      </x:c>
      <x:c r="E83" t="n">
        <x:v>7</x:v>
      </x:c>
      <x:c r="F83" t="n">
        <x:f>IFERROR(VLOOKUP(D83,Produits!A:D,4,FALSE),0)</x:f>
        <x:v>1031.67</x:v>
      </x:c>
      <x:c r="G83" t="n">
        <x:v>5</x:v>
      </x:c>
      <x:c r="H83" t="n">
        <x:v>0</x:v>
      </x:c>
      <x:c r="I83" t="n">
        <x:f>E83*F83*(1-G83/100)*(1+H83/100)</x:f>
        <x:v>6860.605500000001</x:v>
      </x:c>
      <x:c r="J83" t="str">
        <x:v>Virement</x:v>
      </x:c>
      <x:c r="K83" t="str">
        <x:v>Annulée</x:v>
      </x:c>
      <x:c r="L83" t="str"/>
    </x:row>
    <x:row r="84">
      <x:c r="A84" t="n">
        <x:v>46329</x:v>
      </x:c>
      <x:c r="B84" t="str">
        <x:v>VTE-0083</x:v>
      </x:c>
      <x:c r="C84" t="str">
        <x:v>CL-0095</x:v>
      </x:c>
      <x:c r="D84" t="str">
        <x:v>PR-0077</x:v>
      </x:c>
      <x:c r="E84" t="n">
        <x:v>8</x:v>
      </x:c>
      <x:c r="F84" t="n">
        <x:f>IFERROR(VLOOKUP(D84,Produits!A:D,4,FALSE),0)</x:f>
        <x:v>416.49</x:v>
      </x:c>
      <x:c r="G84" t="n">
        <x:v>0</x:v>
      </x:c>
      <x:c r="H84" t="n">
        <x:v>0</x:v>
      </x:c>
      <x:c r="I84" t="n">
        <x:f>E84*F84*(1-G84/100)*(1+H84/100)</x:f>
        <x:v>3331.92</x:v>
      </x:c>
      <x:c r="J84" t="str">
        <x:v>Virement</x:v>
      </x:c>
      <x:c r="K84" t="str">
        <x:v>Payée</x:v>
      </x:c>
      <x:c r="L84" t="str"/>
    </x:row>
    <x:row r="85">
      <x:c r="A85" t="n">
        <x:v>46099</x:v>
      </x:c>
      <x:c r="B85" t="str">
        <x:v>VTE-0084</x:v>
      </x:c>
      <x:c r="C85" t="str">
        <x:v>CL-0052</x:v>
      </x:c>
      <x:c r="D85" t="str">
        <x:v>PR-0032</x:v>
      </x:c>
      <x:c r="E85" t="n">
        <x:v>3</x:v>
      </x:c>
      <x:c r="F85" t="n">
        <x:f>IFERROR(VLOOKUP(D85,Produits!A:D,4,FALSE),0)</x:f>
        <x:v>212.05</x:v>
      </x:c>
      <x:c r="G85" t="n">
        <x:v>0</x:v>
      </x:c>
      <x:c r="H85" t="n">
        <x:v>10</x:v>
      </x:c>
      <x:c r="I85" t="n">
        <x:f>E85*F85*(1-G85/100)*(1+H85/100)</x:f>
        <x:v>699.7650000000001</x:v>
      </x:c>
      <x:c r="J85" t="str">
        <x:v>Prélèvement</x:v>
      </x:c>
      <x:c r="K85" t="str">
        <x:v>Annulée</x:v>
      </x:c>
      <x:c r="L85" t="str"/>
    </x:row>
    <x:row r="86">
      <x:c r="A86" t="n">
        <x:v>46288</x:v>
      </x:c>
      <x:c r="B86" t="str">
        <x:v>VTE-0085</x:v>
      </x:c>
      <x:c r="C86" t="str">
        <x:v>CL-0050</x:v>
      </x:c>
      <x:c r="D86" t="str">
        <x:v>PR-0041</x:v>
      </x:c>
      <x:c r="E86" t="n">
        <x:v>7</x:v>
      </x:c>
      <x:c r="F86" t="n">
        <x:f>IFERROR(VLOOKUP(D86,Produits!A:D,4,FALSE),0)</x:f>
        <x:v>831.79</x:v>
      </x:c>
      <x:c r="G86" t="n">
        <x:v>0</x:v>
      </x:c>
      <x:c r="H86" t="n">
        <x:v>10</x:v>
      </x:c>
      <x:c r="I86" t="n">
        <x:f>E86*F86*(1-G86/100)*(1+H86/100)</x:f>
        <x:v>6404.783</x:v>
      </x:c>
      <x:c r="J86" t="str">
        <x:v>Prélèvement</x:v>
      </x:c>
      <x:c r="K86" t="str">
        <x:v>Payée</x:v>
      </x:c>
      <x:c r="L86" t="str"/>
    </x:row>
    <x:row r="87">
      <x:c r="A87" t="n">
        <x:v>46312</x:v>
      </x:c>
      <x:c r="B87" t="str">
        <x:v>VTE-0086</x:v>
      </x:c>
      <x:c r="C87" t="str">
        <x:v>CL-0062</x:v>
      </x:c>
      <x:c r="D87" t="str">
        <x:v>PR-0067</x:v>
      </x:c>
      <x:c r="E87" t="n">
        <x:v>8</x:v>
      </x:c>
      <x:c r="F87" t="n">
        <x:f>IFERROR(VLOOKUP(D87,Produits!A:D,4,FALSE),0)</x:f>
        <x:v>493.9</x:v>
      </x:c>
      <x:c r="G87" t="n">
        <x:v>5</x:v>
      </x:c>
      <x:c r="H87" t="n">
        <x:v>5.5</x:v>
      </x:c>
      <x:c r="I87" t="n">
        <x:f>E87*F87*(1-G87/100)*(1+H87/100)</x:f>
        <x:v>3960.0901999999996</x:v>
      </x:c>
      <x:c r="J87" t="str">
        <x:v>Prélèvement</x:v>
      </x:c>
      <x:c r="K87" t="str">
        <x:v>Annulée</x:v>
      </x:c>
      <x:c r="L87" t="str"/>
    </x:row>
    <x:row r="88">
      <x:c r="A88" t="n">
        <x:v>46126</x:v>
      </x:c>
      <x:c r="B88" t="str">
        <x:v>VTE-0087</x:v>
      </x:c>
      <x:c r="C88" t="str">
        <x:v>CL-0109</x:v>
      </x:c>
      <x:c r="D88" t="str">
        <x:v>PR-0033</x:v>
      </x:c>
      <x:c r="E88" t="n">
        <x:v>3</x:v>
      </x:c>
      <x:c r="F88" t="n">
        <x:f>IFERROR(VLOOKUP(D88,Produits!A:D,4,FALSE),0)</x:f>
        <x:v>658.63</x:v>
      </x:c>
      <x:c r="G88" t="n">
        <x:v>0</x:v>
      </x:c>
      <x:c r="H88" t="n">
        <x:v>5.5</x:v>
      </x:c>
      <x:c r="I88" t="n">
        <x:f>E88*F88*(1-G88/100)*(1+H88/100)</x:f>
        <x:v>2084.5639499999997</x:v>
      </x:c>
      <x:c r="J88" t="str">
        <x:v>Carte bancaire</x:v>
      </x:c>
      <x:c r="K88" t="str">
        <x:v>Payée</x:v>
      </x:c>
      <x:c r="L88" t="str"/>
    </x:row>
    <x:row r="89">
      <x:c r="A89" t="n">
        <x:v>46275</x:v>
      </x:c>
      <x:c r="B89" t="str">
        <x:v>VTE-0088</x:v>
      </x:c>
      <x:c r="C89" t="str">
        <x:v>CL-0039</x:v>
      </x:c>
      <x:c r="D89" t="str">
        <x:v>PR-0026</x:v>
      </x:c>
      <x:c r="E89" t="n">
        <x:v>8</x:v>
      </x:c>
      <x:c r="F89" t="n">
        <x:f>IFERROR(VLOOKUP(D89,Produits!A:D,4,FALSE),0)</x:f>
        <x:v>742.01</x:v>
      </x:c>
      <x:c r="G89" t="n">
        <x:v>0</x:v>
      </x:c>
      <x:c r="H89" t="n">
        <x:v>0</x:v>
      </x:c>
      <x:c r="I89" t="n">
        <x:f>E89*F89*(1-G89/100)*(1+H89/100)</x:f>
        <x:v>5936.08</x:v>
      </x:c>
      <x:c r="J89" t="str">
        <x:v>Virement</x:v>
      </x:c>
      <x:c r="K89" t="str">
        <x:v>En attente</x:v>
      </x:c>
      <x:c r="L89" t="str"/>
    </x:row>
    <x:row r="90">
      <x:c r="A90" t="n">
        <x:v>46382</x:v>
      </x:c>
      <x:c r="B90" t="str">
        <x:v>VTE-0089</x:v>
      </x:c>
      <x:c r="C90" t="str">
        <x:v>CL-0120</x:v>
      </x:c>
      <x:c r="D90" t="str">
        <x:v>PR-0049</x:v>
      </x:c>
      <x:c r="E90" t="n">
        <x:v>7</x:v>
      </x:c>
      <x:c r="F90" t="n">
        <x:f>IFERROR(VLOOKUP(D90,Produits!A:D,4,FALSE),0)</x:f>
        <x:v>477.91</x:v>
      </x:c>
      <x:c r="G90" t="n">
        <x:v>0</x:v>
      </x:c>
      <x:c r="H90" t="n">
        <x:v>20</x:v>
      </x:c>
      <x:c r="I90" t="n">
        <x:f>E90*F90*(1-G90/100)*(1+H90/100)</x:f>
        <x:v>4014.4440000000004</x:v>
      </x:c>
      <x:c r="J90" t="str">
        <x:v>Chèque</x:v>
      </x:c>
      <x:c r="K90" t="str">
        <x:v>Annulée</x:v>
      </x:c>
      <x:c r="L90" t="str"/>
    </x:row>
    <x:row r="91">
      <x:c r="A91" t="n">
        <x:v>46048</x:v>
      </x:c>
      <x:c r="B91" t="str">
        <x:v>VTE-0090</x:v>
      </x:c>
      <x:c r="C91" t="str">
        <x:v>CL-0097</x:v>
      </x:c>
      <x:c r="D91" t="str">
        <x:v>PR-0006</x:v>
      </x:c>
      <x:c r="E91" t="n">
        <x:v>2</x:v>
      </x:c>
      <x:c r="F91" t="n">
        <x:f>IFERROR(VLOOKUP(D91,Produits!A:D,4,FALSE),0)</x:f>
        <x:v>271.93</x:v>
      </x:c>
      <x:c r="G91" t="n">
        <x:v>0</x:v>
      </x:c>
      <x:c r="H91" t="n">
        <x:v>20</x:v>
      </x:c>
      <x:c r="I91" t="n">
        <x:f>E91*F91*(1-G91/100)*(1+H91/100)</x:f>
        <x:v>652.632</x:v>
      </x:c>
      <x:c r="J91" t="str">
        <x:v>Prélèvement</x:v>
      </x:c>
      <x:c r="K91" t="str">
        <x:v>Payée</x:v>
      </x:c>
      <x:c r="L91" t="str"/>
    </x:row>
    <x:row r="92">
      <x:c r="A92" t="n">
        <x:v>46325</x:v>
      </x:c>
      <x:c r="B92" t="str">
        <x:v>VTE-0091</x:v>
      </x:c>
      <x:c r="C92" t="str">
        <x:v>CL-0066</x:v>
      </x:c>
      <x:c r="D92" t="str">
        <x:v>PR-0064</x:v>
      </x:c>
      <x:c r="E92" t="n">
        <x:v>3</x:v>
      </x:c>
      <x:c r="F92" t="n">
        <x:f>IFERROR(VLOOKUP(D92,Produits!A:D,4,FALSE),0)</x:f>
        <x:v>560.7</x:v>
      </x:c>
      <x:c r="G92" t="n">
        <x:v>0</x:v>
      </x:c>
      <x:c r="H92" t="n">
        <x:v>10</x:v>
      </x:c>
      <x:c r="I92" t="n">
        <x:f>E92*F92*(1-G92/100)*(1+H92/100)</x:f>
        <x:v>1850.3100000000004</x:v>
      </x:c>
      <x:c r="J92" t="str">
        <x:v>Espèces</x:v>
      </x:c>
      <x:c r="K92" t="str">
        <x:v>En attente</x:v>
      </x:c>
      <x:c r="L92" t="str"/>
    </x:row>
    <x:row r="93">
      <x:c r="A93" t="n">
        <x:v>46383</x:v>
      </x:c>
      <x:c r="B93" t="str">
        <x:v>VTE-0092</x:v>
      </x:c>
      <x:c r="C93" t="str">
        <x:v>CL-0083</x:v>
      </x:c>
      <x:c r="D93" t="str">
        <x:v>PR-0063</x:v>
      </x:c>
      <x:c r="E93" t="n">
        <x:v>5</x:v>
      </x:c>
      <x:c r="F93" t="n">
        <x:f>IFERROR(VLOOKUP(D93,Produits!A:D,4,FALSE),0)</x:f>
        <x:v>426.21</x:v>
      </x:c>
      <x:c r="G93" t="n">
        <x:v>5</x:v>
      </x:c>
      <x:c r="H93" t="n">
        <x:v>5.5</x:v>
      </x:c>
      <x:c r="I93" t="n">
        <x:f>E93*F93*(1-G93/100)*(1+H93/100)</x:f>
        <x:v>2135.8448624999996</x:v>
      </x:c>
      <x:c r="J93" t="str">
        <x:v>Prélèvement</x:v>
      </x:c>
      <x:c r="K93" t="str">
        <x:v>En attente</x:v>
      </x:c>
      <x:c r="L93" t="str"/>
    </x:row>
    <x:row r="94">
      <x:c r="A94" t="n">
        <x:v>46196</x:v>
      </x:c>
      <x:c r="B94" t="str">
        <x:v>VTE-0093</x:v>
      </x:c>
      <x:c r="C94" t="str">
        <x:v>CL-0072</x:v>
      </x:c>
      <x:c r="D94" t="str">
        <x:v>PR-0061</x:v>
      </x:c>
      <x:c r="E94" t="n">
        <x:v>2</x:v>
      </x:c>
      <x:c r="F94" t="n">
        <x:f>IFERROR(VLOOKUP(D94,Produits!A:D,4,FALSE),0)</x:f>
        <x:v>890.47</x:v>
      </x:c>
      <x:c r="G94" t="n">
        <x:v>0</x:v>
      </x:c>
      <x:c r="H94" t="n">
        <x:v>0</x:v>
      </x:c>
      <x:c r="I94" t="n">
        <x:f>E94*F94*(1-G94/100)*(1+H94/100)</x:f>
        <x:v>1780.94</x:v>
      </x:c>
      <x:c r="J94" t="str">
        <x:v>Chèque</x:v>
      </x:c>
      <x:c r="K94" t="str">
        <x:v>Payée</x:v>
      </x:c>
      <x:c r="L94" t="str"/>
    </x:row>
    <x:row r="95">
      <x:c r="A95" t="n">
        <x:v>46141</x:v>
      </x:c>
      <x:c r="B95" t="str">
        <x:v>VTE-0094</x:v>
      </x:c>
      <x:c r="C95" t="str">
        <x:v>CL-0034</x:v>
      </x:c>
      <x:c r="D95" t="str">
        <x:v>PR-0019</x:v>
      </x:c>
      <x:c r="E95" t="n">
        <x:v>6</x:v>
      </x:c>
      <x:c r="F95" t="n">
        <x:f>IFERROR(VLOOKUP(D95,Produits!A:D,4,FALSE),0)</x:f>
        <x:v>715.82</x:v>
      </x:c>
      <x:c r="G95" t="n">
        <x:v>10</x:v>
      </x:c>
      <x:c r="H95" t="n">
        <x:v>5.5</x:v>
      </x:c>
      <x:c r="I95" t="n">
        <x:f>E95*F95*(1-G95/100)*(1+H95/100)</x:f>
        <x:v>4078.0265400000003</x:v>
      </x:c>
      <x:c r="J95" t="str">
        <x:v>Espèces</x:v>
      </x:c>
      <x:c r="K95" t="str">
        <x:v>Annulée</x:v>
      </x:c>
      <x:c r="L95" t="str"/>
    </x:row>
    <x:row r="96">
      <x:c r="A96" t="n">
        <x:v>46254</x:v>
      </x:c>
      <x:c r="B96" t="str">
        <x:v>VTE-0095</x:v>
      </x:c>
      <x:c r="C96" t="str">
        <x:v>CL-0089</x:v>
      </x:c>
      <x:c r="D96" t="str">
        <x:v>PR-0004</x:v>
      </x:c>
      <x:c r="E96" t="n">
        <x:v>2</x:v>
      </x:c>
      <x:c r="F96" t="n">
        <x:f>IFERROR(VLOOKUP(D96,Produits!A:D,4,FALSE),0)</x:f>
        <x:v>663.21</x:v>
      </x:c>
      <x:c r="G96" t="n">
        <x:v>5</x:v>
      </x:c>
      <x:c r="H96" t="n">
        <x:v>20</x:v>
      </x:c>
      <x:c r="I96" t="n">
        <x:f>E96*F96*(1-G96/100)*(1+H96/100)</x:f>
        <x:v>1512.1188</x:v>
      </x:c>
      <x:c r="J96" t="str">
        <x:v>Virement</x:v>
      </x:c>
      <x:c r="K96" t="str">
        <x:v>En attente</x:v>
      </x:c>
      <x:c r="L96" t="str"/>
    </x:row>
    <x:row r="97">
      <x:c r="A97" t="n">
        <x:v>46347</x:v>
      </x:c>
      <x:c r="B97" t="str">
        <x:v>VTE-0096</x:v>
      </x:c>
      <x:c r="C97" t="str">
        <x:v>CL-0001</x:v>
      </x:c>
      <x:c r="D97" t="str">
        <x:v>PR-0018</x:v>
      </x:c>
      <x:c r="E97" t="n">
        <x:v>6</x:v>
      </x:c>
      <x:c r="F97" t="n">
        <x:f>IFERROR(VLOOKUP(D97,Produits!A:D,4,FALSE),0)</x:f>
        <x:v>1074.69</x:v>
      </x:c>
      <x:c r="G97" t="n">
        <x:v>0</x:v>
      </x:c>
      <x:c r="H97" t="n">
        <x:v>10</x:v>
      </x:c>
      <x:c r="I97" t="n">
        <x:f>E97*F97*(1-G97/100)*(1+H97/100)</x:f>
        <x:v>7092.954000000001</x:v>
      </x:c>
      <x:c r="J97" t="str">
        <x:v>Espèces</x:v>
      </x:c>
      <x:c r="K97" t="str">
        <x:v>Payée</x:v>
      </x:c>
      <x:c r="L97" t="str"/>
    </x:row>
    <x:row r="98">
      <x:c r="A98" t="n">
        <x:v>46028</x:v>
      </x:c>
      <x:c r="B98" t="str">
        <x:v>VTE-0097</x:v>
      </x:c>
      <x:c r="C98" t="str">
        <x:v>CL-0037</x:v>
      </x:c>
      <x:c r="D98" t="str">
        <x:v>PR-0071</x:v>
      </x:c>
      <x:c r="E98" t="n">
        <x:v>5</x:v>
      </x:c>
      <x:c r="F98" t="n">
        <x:f>IFERROR(VLOOKUP(D98,Produits!A:D,4,FALSE),0)</x:f>
        <x:v>557.12</x:v>
      </x:c>
      <x:c r="G98" t="n">
        <x:v>10</x:v>
      </x:c>
      <x:c r="H98" t="n">
        <x:v>20</x:v>
      </x:c>
      <x:c r="I98" t="n">
        <x:f>E98*F98*(1-G98/100)*(1+H98/100)</x:f>
        <x:v>3008.448</x:v>
      </x:c>
      <x:c r="J98" t="str">
        <x:v>Prélèvement</x:v>
      </x:c>
      <x:c r="K98" t="str">
        <x:v>En attente</x:v>
      </x:c>
      <x:c r="L98" t="str"/>
    </x:row>
    <x:row r="99">
      <x:c r="A99" t="n">
        <x:v>46387</x:v>
      </x:c>
      <x:c r="B99" t="str">
        <x:v>VTE-0098</x:v>
      </x:c>
      <x:c r="C99" t="str">
        <x:v>CL-0071</x:v>
      </x:c>
      <x:c r="D99" t="str">
        <x:v>PR-0044</x:v>
      </x:c>
      <x:c r="E99" t="n">
        <x:v>5</x:v>
      </x:c>
      <x:c r="F99" t="n">
        <x:f>IFERROR(VLOOKUP(D99,Produits!A:D,4,FALSE),0)</x:f>
        <x:v>352.57</x:v>
      </x:c>
      <x:c r="G99" t="n">
        <x:v>0</x:v>
      </x:c>
      <x:c r="H99" t="n">
        <x:v>20</x:v>
      </x:c>
      <x:c r="I99" t="n">
        <x:f>E99*F99*(1-G99/100)*(1+H99/100)</x:f>
        <x:v>2115.4199999999996</x:v>
      </x:c>
      <x:c r="J99" t="str">
        <x:v>Espèces</x:v>
      </x:c>
      <x:c r="K99" t="str">
        <x:v>Annulée</x:v>
      </x:c>
      <x:c r="L99" t="str"/>
    </x:row>
    <x:row r="100">
      <x:c r="A100" t="n">
        <x:v>46337</x:v>
      </x:c>
      <x:c r="B100" t="str">
        <x:v>VTE-0099</x:v>
      </x:c>
      <x:c r="C100" t="str">
        <x:v>CL-0033</x:v>
      </x:c>
      <x:c r="D100" t="str">
        <x:v>PR-0068</x:v>
      </x:c>
      <x:c r="E100" t="n">
        <x:v>8</x:v>
      </x:c>
      <x:c r="F100" t="n">
        <x:f>IFERROR(VLOOKUP(D100,Produits!A:D,4,FALSE),0)</x:f>
        <x:v>1057.32</x:v>
      </x:c>
      <x:c r="G100" t="n">
        <x:v>10</x:v>
      </x:c>
      <x:c r="H100" t="n">
        <x:v>10</x:v>
      </x:c>
      <x:c r="I100" t="n">
        <x:f>E100*F100*(1-G100/100)*(1+H100/100)</x:f>
        <x:v>8373.974400000001</x:v>
      </x:c>
      <x:c r="J100" t="str">
        <x:v>Virement</x:v>
      </x:c>
      <x:c r="K100" t="str">
        <x:v>En attente</x:v>
      </x:c>
      <x:c r="L100" t="str"/>
    </x:row>
    <x:row r="101">
      <x:c r="A101" t="n">
        <x:v>46108</x:v>
      </x:c>
      <x:c r="B101" t="str">
        <x:v>VTE-0100</x:v>
      </x:c>
      <x:c r="C101" t="str">
        <x:v>CL-0080</x:v>
      </x:c>
      <x:c r="D101" t="str">
        <x:v>PR-0072</x:v>
      </x:c>
      <x:c r="E101" t="n">
        <x:v>1</x:v>
      </x:c>
      <x:c r="F101" t="n">
        <x:f>IFERROR(VLOOKUP(D101,Produits!A:D,4,FALSE),0)</x:f>
        <x:v>1120.53</x:v>
      </x:c>
      <x:c r="G101" t="n">
        <x:v>0</x:v>
      </x:c>
      <x:c r="H101" t="n">
        <x:v>20</x:v>
      </x:c>
      <x:c r="I101" t="n">
        <x:f>E101*F101*(1-G101/100)*(1+H101/100)</x:f>
        <x:v>1344.636</x:v>
      </x:c>
      <x:c r="J101" t="str">
        <x:v>Carte bancaire</x:v>
      </x:c>
      <x:c r="K101" t="str">
        <x:v>Payée</x:v>
      </x:c>
      <x:c r="L101" t="str"/>
    </x:row>
    <x:row r="102">
      <x:c r="A102" t="n">
        <x:v>46194</x:v>
      </x:c>
      <x:c r="B102" t="str">
        <x:v>VTE-0101</x:v>
      </x:c>
      <x:c r="C102" t="str">
        <x:v>CL-0046</x:v>
      </x:c>
      <x:c r="D102" t="str">
        <x:v>PR-0078</x:v>
      </x:c>
      <x:c r="E102" t="n">
        <x:v>3</x:v>
      </x:c>
      <x:c r="F102" t="n">
        <x:f>IFERROR(VLOOKUP(D102,Produits!A:D,4,FALSE),0)</x:f>
        <x:v>1165.01</x:v>
      </x:c>
      <x:c r="G102" t="n">
        <x:v>5</x:v>
      </x:c>
      <x:c r="H102" t="n">
        <x:v>5.5</x:v>
      </x:c>
      <x:c r="I102" t="n">
        <x:f>E102*F102*(1-G102/100)*(1+H102/100)</x:f>
        <x:v>3502.8938174999994</x:v>
      </x:c>
      <x:c r="J102" t="str">
        <x:v>Virement</x:v>
      </x:c>
      <x:c r="K102" t="str">
        <x:v>Annulée</x:v>
      </x:c>
      <x:c r="L102" t="str"/>
    </x:row>
    <x:row r="103">
      <x:c r="A103" t="n">
        <x:v>46130</x:v>
      </x:c>
      <x:c r="B103" t="str">
        <x:v>VTE-0102</x:v>
      </x:c>
      <x:c r="C103" t="str">
        <x:v>CL-0041</x:v>
      </x:c>
      <x:c r="D103" t="str">
        <x:v>PR-0043</x:v>
      </x:c>
      <x:c r="E103" t="n">
        <x:v>5</x:v>
      </x:c>
      <x:c r="F103" t="n">
        <x:f>IFERROR(VLOOKUP(D103,Produits!A:D,4,FALSE),0)</x:f>
        <x:v>755.5</x:v>
      </x:c>
      <x:c r="G103" t="n">
        <x:v>5</x:v>
      </x:c>
      <x:c r="H103" t="n">
        <x:v>0</x:v>
      </x:c>
      <x:c r="I103" t="n">
        <x:f>E103*F103*(1-G103/100)*(1+H103/100)</x:f>
        <x:v>3588.625</x:v>
      </x:c>
      <x:c r="J103" t="str">
        <x:v>Carte bancaire</x:v>
      </x:c>
      <x:c r="K103" t="str">
        <x:v>En attente</x:v>
      </x:c>
      <x:c r="L103" t="str"/>
    </x:row>
    <x:row r="104">
      <x:c r="A104" t="n">
        <x:v>46370</x:v>
      </x:c>
      <x:c r="B104" t="str">
        <x:v>VTE-0103</x:v>
      </x:c>
      <x:c r="C104" t="str">
        <x:v>CL-0082</x:v>
      </x:c>
      <x:c r="D104" t="str">
        <x:v>PR-0043</x:v>
      </x:c>
      <x:c r="E104" t="n">
        <x:v>1</x:v>
      </x:c>
      <x:c r="F104" t="n">
        <x:f>IFERROR(VLOOKUP(D104,Produits!A:D,4,FALSE),0)</x:f>
        <x:v>755.5</x:v>
      </x:c>
      <x:c r="G104" t="n">
        <x:v>5</x:v>
      </x:c>
      <x:c r="H104" t="n">
        <x:v>10</x:v>
      </x:c>
      <x:c r="I104" t="n">
        <x:f>E104*F104*(1-G104/100)*(1+H104/100)</x:f>
        <x:v>789.4975000000001</x:v>
      </x:c>
      <x:c r="J104" t="str">
        <x:v>Chèque</x:v>
      </x:c>
      <x:c r="K104" t="str">
        <x:v>Annulée</x:v>
      </x:c>
      <x:c r="L104" t="str"/>
    </x:row>
    <x:row r="105">
      <x:c r="A105" t="n">
        <x:v>46211</x:v>
      </x:c>
      <x:c r="B105" t="str">
        <x:v>VTE-0104</x:v>
      </x:c>
      <x:c r="C105" t="str">
        <x:v>CL-0097</x:v>
      </x:c>
      <x:c r="D105" t="str">
        <x:v>PR-0052</x:v>
      </x:c>
      <x:c r="E105" t="n">
        <x:v>2</x:v>
      </x:c>
      <x:c r="F105" t="n">
        <x:f>IFERROR(VLOOKUP(D105,Produits!A:D,4,FALSE),0)</x:f>
        <x:v>184.6</x:v>
      </x:c>
      <x:c r="G105" t="n">
        <x:v>0</x:v>
      </x:c>
      <x:c r="H105" t="n">
        <x:v>10</x:v>
      </x:c>
      <x:c r="I105" t="n">
        <x:f>E105*F105*(1-G105/100)*(1+H105/100)</x:f>
        <x:v>406.12</x:v>
      </x:c>
      <x:c r="J105" t="str">
        <x:v>Prélèvement</x:v>
      </x:c>
      <x:c r="K105" t="str">
        <x:v>En attente</x:v>
      </x:c>
      <x:c r="L105" t="str"/>
    </x:row>
    <x:row r="106">
      <x:c r="A106" t="n">
        <x:v>46153</x:v>
      </x:c>
      <x:c r="B106" t="str">
        <x:v>VTE-0105</x:v>
      </x:c>
      <x:c r="C106" t="str">
        <x:v>CL-0077</x:v>
      </x:c>
      <x:c r="D106" t="str">
        <x:v>PR-0015</x:v>
      </x:c>
      <x:c r="E106" t="n">
        <x:v>3</x:v>
      </x:c>
      <x:c r="F106" t="n">
        <x:f>IFERROR(VLOOKUP(D106,Produits!A:D,4,FALSE),0)</x:f>
        <x:v>214.61</x:v>
      </x:c>
      <x:c r="G106" t="n">
        <x:v>0</x:v>
      </x:c>
      <x:c r="H106" t="n">
        <x:v>0</x:v>
      </x:c>
      <x:c r="I106" t="n">
        <x:f>E106*F106*(1-G106/100)*(1+H106/100)</x:f>
        <x:v>643.83</x:v>
      </x:c>
      <x:c r="J106" t="str">
        <x:v>Carte bancaire</x:v>
      </x:c>
      <x:c r="K106" t="str">
        <x:v>En attente</x:v>
      </x:c>
      <x:c r="L106" t="str"/>
    </x:row>
    <x:row r="107">
      <x:c r="A107" t="n">
        <x:v>46144</x:v>
      </x:c>
      <x:c r="B107" t="str">
        <x:v>VTE-0106</x:v>
      </x:c>
      <x:c r="C107" t="str">
        <x:v>CL-0056</x:v>
      </x:c>
      <x:c r="D107" t="str">
        <x:v>PR-0046</x:v>
      </x:c>
      <x:c r="E107" t="n">
        <x:v>5</x:v>
      </x:c>
      <x:c r="F107" t="n">
        <x:f>IFERROR(VLOOKUP(D107,Produits!A:D,4,FALSE),0)</x:f>
        <x:v>805.03</x:v>
      </x:c>
      <x:c r="G107" t="n">
        <x:v>0</x:v>
      </x:c>
      <x:c r="H107" t="n">
        <x:v>20</x:v>
      </x:c>
      <x:c r="I107" t="n">
        <x:f>E107*F107*(1-G107/100)*(1+H107/100)</x:f>
        <x:v>4830.179999999999</x:v>
      </x:c>
      <x:c r="J107" t="str">
        <x:v>Chèque</x:v>
      </x:c>
      <x:c r="K107" t="str">
        <x:v>Payée</x:v>
      </x:c>
      <x:c r="L107" t="str"/>
    </x:row>
    <x:row r="108">
      <x:c r="A108" t="n">
        <x:v>46033</x:v>
      </x:c>
      <x:c r="B108" t="str">
        <x:v>VTE-0107</x:v>
      </x:c>
      <x:c r="C108" t="str">
        <x:v>CL-0005</x:v>
      </x:c>
      <x:c r="D108" t="str">
        <x:v>PR-0024</x:v>
      </x:c>
      <x:c r="E108" t="n">
        <x:v>6</x:v>
      </x:c>
      <x:c r="F108" t="n">
        <x:f>IFERROR(VLOOKUP(D108,Produits!A:D,4,FALSE),0)</x:f>
        <x:v>458.6</x:v>
      </x:c>
      <x:c r="G108" t="n">
        <x:v>5</x:v>
      </x:c>
      <x:c r="H108" t="n">
        <x:v>10</x:v>
      </x:c>
      <x:c r="I108" t="n">
        <x:f>E108*F108*(1-G108/100)*(1+H108/100)</x:f>
        <x:v>2875.422000000001</x:v>
      </x:c>
      <x:c r="J108" t="str">
        <x:v>Prélèvement</x:v>
      </x:c>
      <x:c r="K108" t="str">
        <x:v>Annulée</x:v>
      </x:c>
      <x:c r="L108" t="str"/>
    </x:row>
    <x:row r="109">
      <x:c r="A109" t="n">
        <x:v>46278</x:v>
      </x:c>
      <x:c r="B109" t="str">
        <x:v>VTE-0108</x:v>
      </x:c>
      <x:c r="C109" t="str">
        <x:v>CL-0054</x:v>
      </x:c>
      <x:c r="D109" t="str">
        <x:v>PR-0071</x:v>
      </x:c>
      <x:c r="E109" t="n">
        <x:v>6</x:v>
      </x:c>
      <x:c r="F109" t="n">
        <x:f>IFERROR(VLOOKUP(D109,Produits!A:D,4,FALSE),0)</x:f>
        <x:v>557.12</x:v>
      </x:c>
      <x:c r="G109" t="n">
        <x:v>0</x:v>
      </x:c>
      <x:c r="H109" t="n">
        <x:v>5.5</x:v>
      </x:c>
      <x:c r="I109" t="n">
        <x:f>E109*F109*(1-G109/100)*(1+H109/100)</x:f>
        <x:v>3526.5696000000003</x:v>
      </x:c>
      <x:c r="J109" t="str">
        <x:v>Chèque</x:v>
      </x:c>
      <x:c r="K109" t="str">
        <x:v>Payée</x:v>
      </x:c>
      <x:c r="L109" t="str"/>
    </x:row>
    <x:row r="110">
      <x:c r="A110" t="n">
        <x:v>46276</x:v>
      </x:c>
      <x:c r="B110" t="str">
        <x:v>VTE-0109</x:v>
      </x:c>
      <x:c r="C110" t="str">
        <x:v>CL-0009</x:v>
      </x:c>
      <x:c r="D110" t="str">
        <x:v>PR-0031</x:v>
      </x:c>
      <x:c r="E110" t="n">
        <x:v>8</x:v>
      </x:c>
      <x:c r="F110" t="n">
        <x:f>IFERROR(VLOOKUP(D110,Produits!A:D,4,FALSE),0)</x:f>
        <x:v>352.09</x:v>
      </x:c>
      <x:c r="G110" t="n">
        <x:v>5</x:v>
      </x:c>
      <x:c r="H110" t="n">
        <x:v>5.5</x:v>
      </x:c>
      <x:c r="I110" t="n">
        <x:f>E110*F110*(1-G110/100)*(1+H110/100)</x:f>
        <x:v>2823.0576199999996</x:v>
      </x:c>
      <x:c r="J110" t="str">
        <x:v>Espèces</x:v>
      </x:c>
      <x:c r="K110" t="str">
        <x:v>Annulée</x:v>
      </x:c>
      <x:c r="L110" t="str"/>
    </x:row>
    <x:row r="111">
      <x:c r="A111" t="n">
        <x:v>46048</x:v>
      </x:c>
      <x:c r="B111" t="str">
        <x:v>VTE-0110</x:v>
      </x:c>
      <x:c r="C111" t="str">
        <x:v>CL-0026</x:v>
      </x:c>
      <x:c r="D111" t="str">
        <x:v>PR-0045</x:v>
      </x:c>
      <x:c r="E111" t="n">
        <x:v>8</x:v>
      </x:c>
      <x:c r="F111" t="n">
        <x:f>IFERROR(VLOOKUP(D111,Produits!A:D,4,FALSE),0)</x:f>
        <x:v>706.47</x:v>
      </x:c>
      <x:c r="G111" t="n">
        <x:v>0</x:v>
      </x:c>
      <x:c r="H111" t="n">
        <x:v>20</x:v>
      </x:c>
      <x:c r="I111" t="n">
        <x:f>E111*F111*(1-G111/100)*(1+H111/100)</x:f>
        <x:v>6782.112</x:v>
      </x:c>
      <x:c r="J111" t="str">
        <x:v>Espèces</x:v>
      </x:c>
      <x:c r="K111" t="str">
        <x:v>En attente</x:v>
      </x:c>
      <x:c r="L111" t="str"/>
    </x:row>
    <x:row r="112">
      <x:c r="A112" t="n">
        <x:v>46144</x:v>
      </x:c>
      <x:c r="B112" t="str">
        <x:v>VTE-0111</x:v>
      </x:c>
      <x:c r="C112" t="str">
        <x:v>CL-0110</x:v>
      </x:c>
      <x:c r="D112" t="str">
        <x:v>PR-0029</x:v>
      </x:c>
      <x:c r="E112" t="n">
        <x:v>2</x:v>
      </x:c>
      <x:c r="F112" t="n">
        <x:f>IFERROR(VLOOKUP(D112,Produits!A:D,4,FALSE),0)</x:f>
        <x:v>1067.89</x:v>
      </x:c>
      <x:c r="G112" t="n">
        <x:v>5</x:v>
      </x:c>
      <x:c r="H112" t="n">
        <x:v>10</x:v>
      </x:c>
      <x:c r="I112" t="n">
        <x:f>E112*F112*(1-G112/100)*(1+H112/100)</x:f>
        <x:v>2231.8901</x:v>
      </x:c>
      <x:c r="J112" t="str">
        <x:v>Carte bancaire</x:v>
      </x:c>
      <x:c r="K112" t="str">
        <x:v>Payée</x:v>
      </x:c>
      <x:c r="L112" t="str"/>
    </x:row>
    <x:row r="113">
      <x:c r="A113" t="n">
        <x:v>46352</x:v>
      </x:c>
      <x:c r="B113" t="str">
        <x:v>VTE-0112</x:v>
      </x:c>
      <x:c r="C113" t="str">
        <x:v>CL-0117</x:v>
      </x:c>
      <x:c r="D113" t="str">
        <x:v>PR-0036</x:v>
      </x:c>
      <x:c r="E113" t="n">
        <x:v>5</x:v>
      </x:c>
      <x:c r="F113" t="n">
        <x:f>IFERROR(VLOOKUP(D113,Produits!A:D,4,FALSE),0)</x:f>
        <x:v>882.61</x:v>
      </x:c>
      <x:c r="G113" t="n">
        <x:v>0</x:v>
      </x:c>
      <x:c r="H113" t="n">
        <x:v>5.5</x:v>
      </x:c>
      <x:c r="I113" t="n">
        <x:f>E113*F113*(1-G113/100)*(1+H113/100)</x:f>
        <x:v>4655.76775</x:v>
      </x:c>
      <x:c r="J113" t="str">
        <x:v>Prélèvement</x:v>
      </x:c>
      <x:c r="K113" t="str">
        <x:v>Annulée</x:v>
      </x:c>
      <x:c r="L113" t="str"/>
    </x:row>
    <x:row r="114">
      <x:c r="A114" t="n">
        <x:v>46317</x:v>
      </x:c>
      <x:c r="B114" t="str">
        <x:v>VTE-0113</x:v>
      </x:c>
      <x:c r="C114" t="str">
        <x:v>CL-0027</x:v>
      </x:c>
      <x:c r="D114" t="str">
        <x:v>PR-0038</x:v>
      </x:c>
      <x:c r="E114" t="n">
        <x:v>4</x:v>
      </x:c>
      <x:c r="F114" t="n">
        <x:f>IFERROR(VLOOKUP(D114,Produits!A:D,4,FALSE),0)</x:f>
        <x:v>527.12</x:v>
      </x:c>
      <x:c r="G114" t="n">
        <x:v>10</x:v>
      </x:c>
      <x:c r="H114" t="n">
        <x:v>20</x:v>
      </x:c>
      <x:c r="I114" t="n">
        <x:f>E114*F114*(1-G114/100)*(1+H114/100)</x:f>
        <x:v>2277.1584</x:v>
      </x:c>
      <x:c r="J114" t="str">
        <x:v>Espèces</x:v>
      </x:c>
      <x:c r="K114" t="str">
        <x:v>En attente</x:v>
      </x:c>
      <x:c r="L114" t="str"/>
    </x:row>
    <x:row r="115">
      <x:c r="A115" t="n">
        <x:v>46353</x:v>
      </x:c>
      <x:c r="B115" t="str">
        <x:v>VTE-0114</x:v>
      </x:c>
      <x:c r="C115" t="str">
        <x:v>CL-0114</x:v>
      </x:c>
      <x:c r="D115" t="str">
        <x:v>PR-0035</x:v>
      </x:c>
      <x:c r="E115" t="n">
        <x:v>8</x:v>
      </x:c>
      <x:c r="F115" t="n">
        <x:f>IFERROR(VLOOKUP(D115,Produits!A:D,4,FALSE),0)</x:f>
        <x:v>426.68</x:v>
      </x:c>
      <x:c r="G115" t="n">
        <x:v>0</x:v>
      </x:c>
      <x:c r="H115" t="n">
        <x:v>0</x:v>
      </x:c>
      <x:c r="I115" t="n">
        <x:f>E115*F115*(1-G115/100)*(1+H115/100)</x:f>
        <x:v>3413.44</x:v>
      </x:c>
      <x:c r="J115" t="str">
        <x:v>Prélèvement</x:v>
      </x:c>
      <x:c r="K115" t="str">
        <x:v>Payée</x:v>
      </x:c>
      <x:c r="L115" t="str"/>
    </x:row>
    <x:row r="116">
      <x:c r="A116" t="n">
        <x:v>46210</x:v>
      </x:c>
      <x:c r="B116" t="str">
        <x:v>VTE-0115</x:v>
      </x:c>
      <x:c r="C116" t="str">
        <x:v>CL-0102</x:v>
      </x:c>
      <x:c r="D116" t="str">
        <x:v>PR-0005</x:v>
      </x:c>
      <x:c r="E116" t="n">
        <x:v>4</x:v>
      </x:c>
      <x:c r="F116" t="n">
        <x:f>IFERROR(VLOOKUP(D116,Produits!A:D,4,FALSE),0)</x:f>
        <x:v>1132.17</x:v>
      </x:c>
      <x:c r="G116" t="n">
        <x:v>5</x:v>
      </x:c>
      <x:c r="H116" t="n">
        <x:v>0</x:v>
      </x:c>
      <x:c r="I116" t="n">
        <x:f>E116*F116*(1-G116/100)*(1+H116/100)</x:f>
        <x:v>4302.246</x:v>
      </x:c>
      <x:c r="J116" t="str">
        <x:v>Espèces</x:v>
      </x:c>
      <x:c r="K116" t="str">
        <x:v>Payée</x:v>
      </x:c>
      <x:c r="L116" t="str"/>
    </x:row>
    <x:row r="117">
      <x:c r="A117" t="n">
        <x:v>46185</x:v>
      </x:c>
      <x:c r="B117" t="str">
        <x:v>VTE-0116</x:v>
      </x:c>
      <x:c r="C117" t="str">
        <x:v>CL-0053</x:v>
      </x:c>
      <x:c r="D117" t="str">
        <x:v>PR-0054</x:v>
      </x:c>
      <x:c r="E117" t="n">
        <x:v>5</x:v>
      </x:c>
      <x:c r="F117" t="n">
        <x:f>IFERROR(VLOOKUP(D117,Produits!A:D,4,FALSE),0)</x:f>
        <x:v>1130.32</x:v>
      </x:c>
      <x:c r="G117" t="n">
        <x:v>5</x:v>
      </x:c>
      <x:c r="H117" t="n">
        <x:v>20</x:v>
      </x:c>
      <x:c r="I117" t="n">
        <x:f>E117*F117*(1-G117/100)*(1+H117/100)</x:f>
        <x:v>6442.824</x:v>
      </x:c>
      <x:c r="J117" t="str">
        <x:v>Chèque</x:v>
      </x:c>
      <x:c r="K117" t="str">
        <x:v>Annulée</x:v>
      </x:c>
      <x:c r="L117" t="str"/>
    </x:row>
    <x:row r="118">
      <x:c r="A118" t="n">
        <x:v>46043</x:v>
      </x:c>
      <x:c r="B118" t="str">
        <x:v>VTE-0117</x:v>
      </x:c>
      <x:c r="C118" t="str">
        <x:v>CL-0013</x:v>
      </x:c>
      <x:c r="D118" t="str">
        <x:v>PR-0071</x:v>
      </x:c>
      <x:c r="E118" t="n">
        <x:v>5</x:v>
      </x:c>
      <x:c r="F118" t="n">
        <x:f>IFERROR(VLOOKUP(D118,Produits!A:D,4,FALSE),0)</x:f>
        <x:v>557.12</x:v>
      </x:c>
      <x:c r="G118" t="n">
        <x:v>0</x:v>
      </x:c>
      <x:c r="H118" t="n">
        <x:v>5.5</x:v>
      </x:c>
      <x:c r="I118" t="n">
        <x:f>E118*F118*(1-G118/100)*(1+H118/100)</x:f>
        <x:v>2938.8079999999995</x:v>
      </x:c>
      <x:c r="J118" t="str">
        <x:v>Virement</x:v>
      </x:c>
      <x:c r="K118" t="str">
        <x:v>En attente</x:v>
      </x:c>
      <x:c r="L118" t="str"/>
    </x:row>
    <x:row r="119">
      <x:c r="A119" t="n">
        <x:v>46228</x:v>
      </x:c>
      <x:c r="B119" t="str">
        <x:v>VTE-0118</x:v>
      </x:c>
      <x:c r="C119" t="str">
        <x:v>CL-0086</x:v>
      </x:c>
      <x:c r="D119" t="str">
        <x:v>PR-0062</x:v>
      </x:c>
      <x:c r="E119" t="n">
        <x:v>2</x:v>
      </x:c>
      <x:c r="F119" t="n">
        <x:f>IFERROR(VLOOKUP(D119,Produits!A:D,4,FALSE),0)</x:f>
        <x:v>148.86</x:v>
      </x:c>
      <x:c r="G119" t="n">
        <x:v>0</x:v>
      </x:c>
      <x:c r="H119" t="n">
        <x:v>5.5</x:v>
      </x:c>
      <x:c r="I119" t="n">
        <x:f>E119*F119*(1-G119/100)*(1+H119/100)</x:f>
        <x:v>314.0946</x:v>
      </x:c>
      <x:c r="J119" t="str">
        <x:v>Espèces</x:v>
      </x:c>
      <x:c r="K119" t="str">
        <x:v>Payée</x:v>
      </x:c>
      <x:c r="L119" t="str"/>
    </x:row>
    <x:row r="120">
      <x:c r="A120" t="n">
        <x:v>46071</x:v>
      </x:c>
      <x:c r="B120" t="str">
        <x:v>VTE-0119</x:v>
      </x:c>
      <x:c r="C120" t="str">
        <x:v>CL-0109</x:v>
      </x:c>
      <x:c r="D120" t="str">
        <x:v>PR-0069</x:v>
      </x:c>
      <x:c r="E120" t="n">
        <x:v>3</x:v>
      </x:c>
      <x:c r="F120" t="n">
        <x:f>IFERROR(VLOOKUP(D120,Produits!A:D,4,FALSE),0)</x:f>
        <x:v>162.77</x:v>
      </x:c>
      <x:c r="G120" t="n">
        <x:v>10</x:v>
      </x:c>
      <x:c r="H120" t="n">
        <x:v>10</x:v>
      </x:c>
      <x:c r="I120" t="n">
        <x:f>E120*F120*(1-G120/100)*(1+H120/100)</x:f>
        <x:v>483.4269000000001</x:v>
      </x:c>
      <x:c r="J120" t="str">
        <x:v>Chèque</x:v>
      </x:c>
      <x:c r="K120" t="str">
        <x:v>Payée</x:v>
      </x:c>
      <x:c r="L120" t="str"/>
    </x:row>
    <x:row r="121">
      <x:c r="A121" t="n">
        <x:v>46255</x:v>
      </x:c>
      <x:c r="B121" t="str">
        <x:v>VTE-0120</x:v>
      </x:c>
      <x:c r="C121" t="str">
        <x:v>CL-0059</x:v>
      </x:c>
      <x:c r="D121" t="str">
        <x:v>PR-0024</x:v>
      </x:c>
      <x:c r="E121" t="n">
        <x:v>1</x:v>
      </x:c>
      <x:c r="F121" t="n">
        <x:f>IFERROR(VLOOKUP(D121,Produits!A:D,4,FALSE),0)</x:f>
        <x:v>458.6</x:v>
      </x:c>
      <x:c r="G121" t="n">
        <x:v>0</x:v>
      </x:c>
      <x:c r="H121" t="n">
        <x:v>5.5</x:v>
      </x:c>
      <x:c r="I121" t="n">
        <x:f>E121*F121*(1-G121/100)*(1+H121/100)</x:f>
        <x:v>483.823</x:v>
      </x:c>
      <x:c r="J121" t="str">
        <x:v>Virement</x:v>
      </x:c>
      <x:c r="K121" t="str">
        <x:v>En attente</x:v>
      </x:c>
      <x:c r="L121" t="str"/>
    </x:row>
    <x:row r="122">
      <x:c r="A122" t="n">
        <x:v>46362</x:v>
      </x:c>
      <x:c r="B122" t="str">
        <x:v>VTE-0121</x:v>
      </x:c>
      <x:c r="C122" t="str">
        <x:v>CL-0111</x:v>
      </x:c>
      <x:c r="D122" t="str">
        <x:v>PR-0060</x:v>
      </x:c>
      <x:c r="E122" t="n">
        <x:v>5</x:v>
      </x:c>
      <x:c r="F122" t="n">
        <x:f>IFERROR(VLOOKUP(D122,Produits!A:D,4,FALSE),0)</x:f>
        <x:v>769.39</x:v>
      </x:c>
      <x:c r="G122" t="n">
        <x:v>0</x:v>
      </x:c>
      <x:c r="H122" t="n">
        <x:v>5.5</x:v>
      </x:c>
      <x:c r="I122" t="n">
        <x:f>E122*F122*(1-G122/100)*(1+H122/100)</x:f>
        <x:v>4058.5322499999997</x:v>
      </x:c>
      <x:c r="J122" t="str">
        <x:v>Virement</x:v>
      </x:c>
      <x:c r="K122" t="str">
        <x:v>En attente</x:v>
      </x:c>
      <x:c r="L122" t="str"/>
    </x:row>
    <x:row r="123">
      <x:c r="A123" t="n">
        <x:v>46147</x:v>
      </x:c>
      <x:c r="B123" t="str">
        <x:v>VTE-0122</x:v>
      </x:c>
      <x:c r="C123" t="str">
        <x:v>CL-0017</x:v>
      </x:c>
      <x:c r="D123" t="str">
        <x:v>PR-0014</x:v>
      </x:c>
      <x:c r="E123" t="n">
        <x:v>6</x:v>
      </x:c>
      <x:c r="F123" t="n">
        <x:f>IFERROR(VLOOKUP(D123,Produits!A:D,4,FALSE),0)</x:f>
        <x:v>844.48</x:v>
      </x:c>
      <x:c r="G123" t="n">
        <x:v>5</x:v>
      </x:c>
      <x:c r="H123" t="n">
        <x:v>0</x:v>
      </x:c>
      <x:c r="I123" t="n">
        <x:f>E123*F123*(1-G123/100)*(1+H123/100)</x:f>
        <x:v>4813.536</x:v>
      </x:c>
      <x:c r="J123" t="str">
        <x:v>Carte bancaire</x:v>
      </x:c>
      <x:c r="K123" t="str">
        <x:v>En attente</x:v>
      </x:c>
      <x:c r="L123" t="str"/>
    </x:row>
    <x:row r="124">
      <x:c r="A124" t="n">
        <x:v>46189</x:v>
      </x:c>
      <x:c r="B124" t="str">
        <x:v>VTE-0123</x:v>
      </x:c>
      <x:c r="C124" t="str">
        <x:v>CL-0056</x:v>
      </x:c>
      <x:c r="D124" t="str">
        <x:v>PR-0048</x:v>
      </x:c>
      <x:c r="E124" t="n">
        <x:v>6</x:v>
      </x:c>
      <x:c r="F124" t="n">
        <x:f>IFERROR(VLOOKUP(D124,Produits!A:D,4,FALSE),0)</x:f>
        <x:v>364.55</x:v>
      </x:c>
      <x:c r="G124" t="n">
        <x:v>0</x:v>
      </x:c>
      <x:c r="H124" t="n">
        <x:v>5.5</x:v>
      </x:c>
      <x:c r="I124" t="n">
        <x:f>E124*F124*(1-G124/100)*(1+H124/100)</x:f>
        <x:v>2307.6015</x:v>
      </x:c>
      <x:c r="J124" t="str">
        <x:v>Espèces</x:v>
      </x:c>
      <x:c r="K124" t="str">
        <x:v>En attente</x:v>
      </x:c>
      <x:c r="L124" t="str"/>
    </x:row>
    <x:row r="125">
      <x:c r="A125" t="n">
        <x:v>46090</x:v>
      </x:c>
      <x:c r="B125" t="str">
        <x:v>VTE-0124</x:v>
      </x:c>
      <x:c r="C125" t="str">
        <x:v>CL-0082</x:v>
      </x:c>
      <x:c r="D125" t="str">
        <x:v>PR-0031</x:v>
      </x:c>
      <x:c r="E125" t="n">
        <x:v>7</x:v>
      </x:c>
      <x:c r="F125" t="n">
        <x:f>IFERROR(VLOOKUP(D125,Produits!A:D,4,FALSE),0)</x:f>
        <x:v>352.09</x:v>
      </x:c>
      <x:c r="G125" t="n">
        <x:v>0</x:v>
      </x:c>
      <x:c r="H125" t="n">
        <x:v>5.5</x:v>
      </x:c>
      <x:c r="I125" t="n">
        <x:f>E125*F125*(1-G125/100)*(1+H125/100)</x:f>
        <x:v>2600.1846499999997</x:v>
      </x:c>
      <x:c r="J125" t="str">
        <x:v>Prélèvement</x:v>
      </x:c>
      <x:c r="K125" t="str">
        <x:v>Payée</x:v>
      </x:c>
      <x:c r="L125" t="str"/>
    </x:row>
    <x:row r="126">
      <x:c r="A126" t="n">
        <x:v>46038</x:v>
      </x:c>
      <x:c r="B126" t="str">
        <x:v>VTE-0125</x:v>
      </x:c>
      <x:c r="C126" t="str">
        <x:v>CL-0024</x:v>
      </x:c>
      <x:c r="D126" t="str">
        <x:v>PR-0064</x:v>
      </x:c>
      <x:c r="E126" t="n">
        <x:v>5</x:v>
      </x:c>
      <x:c r="F126" t="n">
        <x:f>IFERROR(VLOOKUP(D126,Produits!A:D,4,FALSE),0)</x:f>
        <x:v>560.7</x:v>
      </x:c>
      <x:c r="G126" t="n">
        <x:v>10</x:v>
      </x:c>
      <x:c r="H126" t="n">
        <x:v>10</x:v>
      </x:c>
      <x:c r="I126" t="n">
        <x:f>E126*F126*(1-G126/100)*(1+H126/100)</x:f>
        <x:v>2775.465</x:v>
      </x:c>
      <x:c r="J126" t="str">
        <x:v>Chèque</x:v>
      </x:c>
      <x:c r="K126" t="str">
        <x:v>Annulée</x:v>
      </x:c>
      <x:c r="L126" t="str"/>
    </x:row>
    <x:row r="127">
      <x:c r="A127" t="n">
        <x:v>46178</x:v>
      </x:c>
      <x:c r="B127" t="str">
        <x:v>VTE-0126</x:v>
      </x:c>
      <x:c r="C127" t="str">
        <x:v>CL-0028</x:v>
      </x:c>
      <x:c r="D127" t="str">
        <x:v>PR-0016</x:v>
      </x:c>
      <x:c r="E127" t="n">
        <x:v>2</x:v>
      </x:c>
      <x:c r="F127" t="n">
        <x:f>IFERROR(VLOOKUP(D127,Produits!A:D,4,FALSE),0)</x:f>
        <x:v>821.74</x:v>
      </x:c>
      <x:c r="G127" t="n">
        <x:v>5</x:v>
      </x:c>
      <x:c r="H127" t="n">
        <x:v>0</x:v>
      </x:c>
      <x:c r="I127" t="n">
        <x:f>E127*F127*(1-G127/100)*(1+H127/100)</x:f>
        <x:v>1561.306</x:v>
      </x:c>
      <x:c r="J127" t="str">
        <x:v>Espèces</x:v>
      </x:c>
      <x:c r="K127" t="str">
        <x:v>En attente</x:v>
      </x:c>
      <x:c r="L127" t="str"/>
    </x:row>
    <x:row r="128">
      <x:c r="A128" t="n">
        <x:v>46338</x:v>
      </x:c>
      <x:c r="B128" t="str">
        <x:v>VTE-0127</x:v>
      </x:c>
      <x:c r="C128" t="str">
        <x:v>CL-0084</x:v>
      </x:c>
      <x:c r="D128" t="str">
        <x:v>PR-0056</x:v>
      </x:c>
      <x:c r="E128" t="n">
        <x:v>4</x:v>
      </x:c>
      <x:c r="F128" t="n">
        <x:f>IFERROR(VLOOKUP(D128,Produits!A:D,4,FALSE),0)</x:f>
        <x:v>569.3</x:v>
      </x:c>
      <x:c r="G128" t="n">
        <x:v>0</x:v>
      </x:c>
      <x:c r="H128" t="n">
        <x:v>0</x:v>
      </x:c>
      <x:c r="I128" t="n">
        <x:f>E128*F128*(1-G128/100)*(1+H128/100)</x:f>
        <x:v>2277.2</x:v>
      </x:c>
      <x:c r="J128" t="str">
        <x:v>Carte bancaire</x:v>
      </x:c>
      <x:c r="K128" t="str">
        <x:v>En attente</x:v>
      </x:c>
      <x:c r="L128" t="str"/>
    </x:row>
    <x:row r="129">
      <x:c r="A129" t="n">
        <x:v>46194</x:v>
      </x:c>
      <x:c r="B129" t="str">
        <x:v>VTE-0128</x:v>
      </x:c>
      <x:c r="C129" t="str">
        <x:v>CL-0053</x:v>
      </x:c>
      <x:c r="D129" t="str">
        <x:v>PR-0012</x:v>
      </x:c>
      <x:c r="E129" t="n">
        <x:v>4</x:v>
      </x:c>
      <x:c r="F129" t="n">
        <x:f>IFERROR(VLOOKUP(D129,Produits!A:D,4,FALSE),0)</x:f>
        <x:v>788.59</x:v>
      </x:c>
      <x:c r="G129" t="n">
        <x:v>5</x:v>
      </x:c>
      <x:c r="H129" t="n">
        <x:v>5.5</x:v>
      </x:c>
      <x:c r="I129" t="n">
        <x:f>E129*F129*(1-G129/100)*(1+H129/100)</x:f>
        <x:v>3161.45731</x:v>
      </x:c>
      <x:c r="J129" t="str">
        <x:v>Prélèvement</x:v>
      </x:c>
      <x:c r="K129" t="str">
        <x:v>Payée</x:v>
      </x:c>
      <x:c r="L129" t="str"/>
    </x:row>
    <x:row r="130">
      <x:c r="A130" t="n">
        <x:v>46081</x:v>
      </x:c>
      <x:c r="B130" t="str">
        <x:v>VTE-0129</x:v>
      </x:c>
      <x:c r="C130" t="str">
        <x:v>CL-0025</x:v>
      </x:c>
      <x:c r="D130" t="str">
        <x:v>PR-0078</x:v>
      </x:c>
      <x:c r="E130" t="n">
        <x:v>2</x:v>
      </x:c>
      <x:c r="F130" t="n">
        <x:f>IFERROR(VLOOKUP(D130,Produits!A:D,4,FALSE),0)</x:f>
        <x:v>1165.01</x:v>
      </x:c>
      <x:c r="G130" t="n">
        <x:v>10</x:v>
      </x:c>
      <x:c r="H130" t="n">
        <x:v>0</x:v>
      </x:c>
      <x:c r="I130" t="n">
        <x:f>E130*F130*(1-G130/100)*(1+H130/100)</x:f>
        <x:v>2097.018</x:v>
      </x:c>
      <x:c r="J130" t="str">
        <x:v>Carte bancaire</x:v>
      </x:c>
      <x:c r="K130" t="str">
        <x:v>Annulée</x:v>
      </x:c>
      <x:c r="L130" t="str"/>
    </x:row>
    <x:row r="131">
      <x:c r="A131" t="n">
        <x:v>46265</x:v>
      </x:c>
      <x:c r="B131" t="str">
        <x:v>VTE-0130</x:v>
      </x:c>
      <x:c r="C131" t="str">
        <x:v>CL-0058</x:v>
      </x:c>
      <x:c r="D131" t="str">
        <x:v>PR-0006</x:v>
      </x:c>
      <x:c r="E131" t="n">
        <x:v>7</x:v>
      </x:c>
      <x:c r="F131" t="n">
        <x:f>IFERROR(VLOOKUP(D131,Produits!A:D,4,FALSE),0)</x:f>
        <x:v>271.93</x:v>
      </x:c>
      <x:c r="G131" t="n">
        <x:v>10</x:v>
      </x:c>
      <x:c r="H131" t="n">
        <x:v>5.5</x:v>
      </x:c>
      <x:c r="I131" t="n">
        <x:f>E131*F131*(1-G131/100)*(1+H131/100)</x:f>
        <x:v>1807.382745</x:v>
      </x:c>
      <x:c r="J131" t="str">
        <x:v>Espèces</x:v>
      </x:c>
      <x:c r="K131" t="str">
        <x:v>Annulée</x:v>
      </x:c>
      <x:c r="L131" t="str"/>
    </x:row>
    <x:row r="132">
      <x:c r="A132" t="n">
        <x:v>46156</x:v>
      </x:c>
      <x:c r="B132" t="str">
        <x:v>VTE-0131</x:v>
      </x:c>
      <x:c r="C132" t="str">
        <x:v>CL-0092</x:v>
      </x:c>
      <x:c r="D132" t="str">
        <x:v>PR-0068</x:v>
      </x:c>
      <x:c r="E132" t="n">
        <x:v>2</x:v>
      </x:c>
      <x:c r="F132" t="n">
        <x:f>IFERROR(VLOOKUP(D132,Produits!A:D,4,FALSE),0)</x:f>
        <x:v>1057.32</x:v>
      </x:c>
      <x:c r="G132" t="n">
        <x:v>5</x:v>
      </x:c>
      <x:c r="H132" t="n">
        <x:v>5.5</x:v>
      </x:c>
      <x:c r="I132" t="n">
        <x:f>E132*F132*(1-G132/100)*(1+H132/100)</x:f>
        <x:v>2119.3979399999994</x:v>
      </x:c>
      <x:c r="J132" t="str">
        <x:v>Espèces</x:v>
      </x:c>
      <x:c r="K132" t="str">
        <x:v>En attente</x:v>
      </x:c>
      <x:c r="L132" t="str"/>
    </x:row>
    <x:row r="133">
      <x:c r="A133" t="n">
        <x:v>46264</x:v>
      </x:c>
      <x:c r="B133" t="str">
        <x:v>VTE-0132</x:v>
      </x:c>
      <x:c r="C133" t="str">
        <x:v>CL-0095</x:v>
      </x:c>
      <x:c r="D133" t="str">
        <x:v>PR-0065</x:v>
      </x:c>
      <x:c r="E133" t="n">
        <x:v>3</x:v>
      </x:c>
      <x:c r="F133" t="n">
        <x:f>IFERROR(VLOOKUP(D133,Produits!A:D,4,FALSE),0)</x:f>
        <x:v>357.57</x:v>
      </x:c>
      <x:c r="G133" t="n">
        <x:v>0</x:v>
      </x:c>
      <x:c r="H133" t="n">
        <x:v>20</x:v>
      </x:c>
      <x:c r="I133" t="n">
        <x:f>E133*F133*(1-G133/100)*(1+H133/100)</x:f>
        <x:v>1287.252</x:v>
      </x:c>
      <x:c r="J133" t="str">
        <x:v>Chèque</x:v>
      </x:c>
      <x:c r="K133" t="str">
        <x:v>Payée</x:v>
      </x:c>
      <x:c r="L133" t="str"/>
    </x:row>
    <x:row r="134">
      <x:c r="A134" t="n">
        <x:v>46146</x:v>
      </x:c>
      <x:c r="B134" t="str">
        <x:v>VTE-0133</x:v>
      </x:c>
      <x:c r="C134" t="str">
        <x:v>CL-0072</x:v>
      </x:c>
      <x:c r="D134" t="str">
        <x:v>PR-0041</x:v>
      </x:c>
      <x:c r="E134" t="n">
        <x:v>2</x:v>
      </x:c>
      <x:c r="F134" t="n">
        <x:f>IFERROR(VLOOKUP(D134,Produits!A:D,4,FALSE),0)</x:f>
        <x:v>831.79</x:v>
      </x:c>
      <x:c r="G134" t="n">
        <x:v>0</x:v>
      </x:c>
      <x:c r="H134" t="n">
        <x:v>0</x:v>
      </x:c>
      <x:c r="I134" t="n">
        <x:f>E134*F134*(1-G134/100)*(1+H134/100)</x:f>
        <x:v>1663.58</x:v>
      </x:c>
      <x:c r="J134" t="str">
        <x:v>Carte bancaire</x:v>
      </x:c>
      <x:c r="K134" t="str">
        <x:v>En attente</x:v>
      </x:c>
      <x:c r="L134" t="str"/>
    </x:row>
    <x:row r="135">
      <x:c r="A135" t="n">
        <x:v>46283</x:v>
      </x:c>
      <x:c r="B135" t="str">
        <x:v>VTE-0134</x:v>
      </x:c>
      <x:c r="C135" t="str">
        <x:v>CL-0110</x:v>
      </x:c>
      <x:c r="D135" t="str">
        <x:v>PR-0005</x:v>
      </x:c>
      <x:c r="E135" t="n">
        <x:v>8</x:v>
      </x:c>
      <x:c r="F135" t="n">
        <x:f>IFERROR(VLOOKUP(D135,Produits!A:D,4,FALSE),0)</x:f>
        <x:v>1132.17</x:v>
      </x:c>
      <x:c r="G135" t="n">
        <x:v>10</x:v>
      </x:c>
      <x:c r="H135" t="n">
        <x:v>0</x:v>
      </x:c>
      <x:c r="I135" t="n">
        <x:f>E135*F135*(1-G135/100)*(1+H135/100)</x:f>
        <x:v>8151.624000000001</x:v>
      </x:c>
      <x:c r="J135" t="str">
        <x:v>Carte bancaire</x:v>
      </x:c>
      <x:c r="K135" t="str">
        <x:v>Payée</x:v>
      </x:c>
      <x:c r="L135" t="str"/>
    </x:row>
    <x:row r="136">
      <x:c r="A136" t="n">
        <x:v>46196</x:v>
      </x:c>
      <x:c r="B136" t="str">
        <x:v>VTE-0135</x:v>
      </x:c>
      <x:c r="C136" t="str">
        <x:v>CL-0102</x:v>
      </x:c>
      <x:c r="D136" t="str">
        <x:v>PR-0039</x:v>
      </x:c>
      <x:c r="E136" t="n">
        <x:v>1</x:v>
      </x:c>
      <x:c r="F136" t="n">
        <x:f>IFERROR(VLOOKUP(D136,Produits!A:D,4,FALSE),0)</x:f>
        <x:v>1072.05</x:v>
      </x:c>
      <x:c r="G136" t="n">
        <x:v>5</x:v>
      </x:c>
      <x:c r="H136" t="n">
        <x:v>5.5</x:v>
      </x:c>
      <x:c r="I136" t="n">
        <x:f>E136*F136*(1-G136/100)*(1+H136/100)</x:f>
        <x:v>1074.4621124999999</x:v>
      </x:c>
      <x:c r="J136" t="str">
        <x:v>Chèque</x:v>
      </x:c>
      <x:c r="K136" t="str">
        <x:v>En attente</x:v>
      </x:c>
      <x:c r="L136" t="str"/>
    </x:row>
    <x:row r="137">
      <x:c r="A137" t="n">
        <x:v>46212</x:v>
      </x:c>
      <x:c r="B137" t="str">
        <x:v>VTE-0136</x:v>
      </x:c>
      <x:c r="C137" t="str">
        <x:v>CL-0011</x:v>
      </x:c>
      <x:c r="D137" t="str">
        <x:v>PR-0003</x:v>
      </x:c>
      <x:c r="E137" t="n">
        <x:v>7</x:v>
      </x:c>
      <x:c r="F137" t="n">
        <x:f>IFERROR(VLOOKUP(D137,Produits!A:D,4,FALSE),0)</x:f>
        <x:v>863.9</x:v>
      </x:c>
      <x:c r="G137" t="n">
        <x:v>5</x:v>
      </x:c>
      <x:c r="H137" t="n">
        <x:v>10</x:v>
      </x:c>
      <x:c r="I137" t="n">
        <x:f>E137*F137*(1-G137/100)*(1+H137/100)</x:f>
        <x:v>6319.4285</x:v>
      </x:c>
      <x:c r="J137" t="str">
        <x:v>Espèces</x:v>
      </x:c>
      <x:c r="K137" t="str">
        <x:v>Annulée</x:v>
      </x:c>
      <x:c r="L137" t="str"/>
    </x:row>
    <x:row r="138">
      <x:c r="A138" t="n">
        <x:v>46107</x:v>
      </x:c>
      <x:c r="B138" t="str">
        <x:v>VTE-0137</x:v>
      </x:c>
      <x:c r="C138" t="str">
        <x:v>CL-0021</x:v>
      </x:c>
      <x:c r="D138" t="str">
        <x:v>PR-0015</x:v>
      </x:c>
      <x:c r="E138" t="n">
        <x:v>5</x:v>
      </x:c>
      <x:c r="F138" t="n">
        <x:f>IFERROR(VLOOKUP(D138,Produits!A:D,4,FALSE),0)</x:f>
        <x:v>214.61</x:v>
      </x:c>
      <x:c r="G138" t="n">
        <x:v>10</x:v>
      </x:c>
      <x:c r="H138" t="n">
        <x:v>0</x:v>
      </x:c>
      <x:c r="I138" t="n">
        <x:f>E138*F138*(1-G138/100)*(1+H138/100)</x:f>
        <x:v>965.7450000000002</x:v>
      </x:c>
      <x:c r="J138" t="str">
        <x:v>Carte bancaire</x:v>
      </x:c>
      <x:c r="K138" t="str">
        <x:v>Annulée</x:v>
      </x:c>
      <x:c r="L138" t="str"/>
    </x:row>
    <x:row r="139">
      <x:c r="A139" t="n">
        <x:v>46023</x:v>
      </x:c>
      <x:c r="B139" t="str">
        <x:v>VTE-0138</x:v>
      </x:c>
      <x:c r="C139" t="str">
        <x:v>CL-0052</x:v>
      </x:c>
      <x:c r="D139" t="str">
        <x:v>PR-0038</x:v>
      </x:c>
      <x:c r="E139" t="n">
        <x:v>8</x:v>
      </x:c>
      <x:c r="F139" t="n">
        <x:f>IFERROR(VLOOKUP(D139,Produits!A:D,4,FALSE),0)</x:f>
        <x:v>527.12</x:v>
      </x:c>
      <x:c r="G139" t="n">
        <x:v>10</x:v>
      </x:c>
      <x:c r="H139" t="n">
        <x:v>10</x:v>
      </x:c>
      <x:c r="I139" t="n">
        <x:f>E139*F139*(1-G139/100)*(1+H139/100)</x:f>
        <x:v>4174.790400000001</x:v>
      </x:c>
      <x:c r="J139" t="str">
        <x:v>Carte bancaire</x:v>
      </x:c>
      <x:c r="K139" t="str">
        <x:v>Payée</x:v>
      </x:c>
      <x:c r="L139" t="str"/>
    </x:row>
    <x:row r="140">
      <x:c r="A140" t="n">
        <x:v>46324</x:v>
      </x:c>
      <x:c r="B140" t="str">
        <x:v>VTE-0139</x:v>
      </x:c>
      <x:c r="C140" t="str">
        <x:v>CL-0078</x:v>
      </x:c>
      <x:c r="D140" t="str">
        <x:v>PR-0010</x:v>
      </x:c>
      <x:c r="E140" t="n">
        <x:v>3</x:v>
      </x:c>
      <x:c r="F140" t="n">
        <x:f>IFERROR(VLOOKUP(D140,Produits!A:D,4,FALSE),0)</x:f>
        <x:v>522.28</x:v>
      </x:c>
      <x:c r="G140" t="n">
        <x:v>0</x:v>
      </x:c>
      <x:c r="H140" t="n">
        <x:v>20</x:v>
      </x:c>
      <x:c r="I140" t="n">
        <x:f>E140*F140*(1-G140/100)*(1+H140/100)</x:f>
        <x:v>1880.2079999999999</x:v>
      </x:c>
      <x:c r="J140" t="str">
        <x:v>Prélèvement</x:v>
      </x:c>
      <x:c r="K140" t="str">
        <x:v>En attente</x:v>
      </x:c>
      <x:c r="L140" t="str"/>
    </x:row>
    <x:row r="141">
      <x:c r="A141" t="n">
        <x:v>46077</x:v>
      </x:c>
      <x:c r="B141" t="str">
        <x:v>VTE-0140</x:v>
      </x:c>
      <x:c r="C141" t="str">
        <x:v>CL-0116</x:v>
      </x:c>
      <x:c r="D141" t="str">
        <x:v>PR-0073</x:v>
      </x:c>
      <x:c r="E141" t="n">
        <x:v>6</x:v>
      </x:c>
      <x:c r="F141" t="n">
        <x:f>IFERROR(VLOOKUP(D141,Produits!A:D,4,FALSE),0)</x:f>
        <x:v>1032.15</x:v>
      </x:c>
      <x:c r="G141" t="n">
        <x:v>0</x:v>
      </x:c>
      <x:c r="H141" t="n">
        <x:v>20</x:v>
      </x:c>
      <x:c r="I141" t="n">
        <x:f>E141*F141*(1-G141/100)*(1+H141/100)</x:f>
        <x:v>7431.4800000000005</x:v>
      </x:c>
      <x:c r="J141" t="str">
        <x:v>Prélèvement</x:v>
      </x:c>
      <x:c r="K141" t="str">
        <x:v>Annulée</x:v>
      </x:c>
      <x:c r="L141" t="str"/>
    </x:row>
    <x:row r="142">
      <x:c r="A142" t="n">
        <x:v>46077</x:v>
      </x:c>
      <x:c r="B142" t="str">
        <x:v>VTE-0141</x:v>
      </x:c>
      <x:c r="C142" t="str">
        <x:v>CL-0097</x:v>
      </x:c>
      <x:c r="D142" t="str">
        <x:v>PR-0074</x:v>
      </x:c>
      <x:c r="E142" t="n">
        <x:v>6</x:v>
      </x:c>
      <x:c r="F142" t="n">
        <x:f>IFERROR(VLOOKUP(D142,Produits!A:D,4,FALSE),0)</x:f>
        <x:v>49.66</x:v>
      </x:c>
      <x:c r="G142" t="n">
        <x:v>10</x:v>
      </x:c>
      <x:c r="H142" t="n">
        <x:v>10</x:v>
      </x:c>
      <x:c r="I142" t="n">
        <x:f>E142*F142*(1-G142/100)*(1+H142/100)</x:f>
        <x:v>294.98040000000003</x:v>
      </x:c>
      <x:c r="J142" t="str">
        <x:v>Chèque</x:v>
      </x:c>
      <x:c r="K142" t="str">
        <x:v>Payée</x:v>
      </x:c>
      <x:c r="L142" t="str"/>
    </x:row>
    <x:row r="143">
      <x:c r="A143" t="n">
        <x:v>46039</x:v>
      </x:c>
      <x:c r="B143" t="str">
        <x:v>VTE-0142</x:v>
      </x:c>
      <x:c r="C143" t="str">
        <x:v>CL-0119</x:v>
      </x:c>
      <x:c r="D143" t="str">
        <x:v>PR-0023</x:v>
      </x:c>
      <x:c r="E143" t="n">
        <x:v>2</x:v>
      </x:c>
      <x:c r="F143" t="n">
        <x:f>IFERROR(VLOOKUP(D143,Produits!A:D,4,FALSE),0)</x:f>
        <x:v>345.63</x:v>
      </x:c>
      <x:c r="G143" t="n">
        <x:v>0</x:v>
      </x:c>
      <x:c r="H143" t="n">
        <x:v>20</x:v>
      </x:c>
      <x:c r="I143" t="n">
        <x:f>E143*F143*(1-G143/100)*(1+H143/100)</x:f>
        <x:v>829.512</x:v>
      </x:c>
      <x:c r="J143" t="str">
        <x:v>Prélèvement</x:v>
      </x:c>
      <x:c r="K143" t="str">
        <x:v>Payée</x:v>
      </x:c>
      <x:c r="L143" t="str"/>
    </x:row>
    <x:row r="144">
      <x:c r="A144" t="n">
        <x:v>46140</x:v>
      </x:c>
      <x:c r="B144" t="str">
        <x:v>VTE-0143</x:v>
      </x:c>
      <x:c r="C144" t="str">
        <x:v>CL-0019</x:v>
      </x:c>
      <x:c r="D144" t="str">
        <x:v>PR-0023</x:v>
      </x:c>
      <x:c r="E144" t="n">
        <x:v>1</x:v>
      </x:c>
      <x:c r="F144" t="n">
        <x:f>IFERROR(VLOOKUP(D144,Produits!A:D,4,FALSE),0)</x:f>
        <x:v>345.63</x:v>
      </x:c>
      <x:c r="G144" t="n">
        <x:v>0</x:v>
      </x:c>
      <x:c r="H144" t="n">
        <x:v>20</x:v>
      </x:c>
      <x:c r="I144" t="n">
        <x:f>E144*F144*(1-G144/100)*(1+H144/100)</x:f>
        <x:v>414.756</x:v>
      </x:c>
      <x:c r="J144" t="str">
        <x:v>Virement</x:v>
      </x:c>
      <x:c r="K144" t="str">
        <x:v>En attente</x:v>
      </x:c>
      <x:c r="L144" t="str"/>
    </x:row>
    <x:row r="145">
      <x:c r="A145" t="n">
        <x:v>46126</x:v>
      </x:c>
      <x:c r="B145" t="str">
        <x:v>VTE-0144</x:v>
      </x:c>
      <x:c r="C145" t="str">
        <x:v>CL-0095</x:v>
      </x:c>
      <x:c r="D145" t="str">
        <x:v>PR-0053</x:v>
      </x:c>
      <x:c r="E145" t="n">
        <x:v>7</x:v>
      </x:c>
      <x:c r="F145" t="n">
        <x:f>IFERROR(VLOOKUP(D145,Produits!A:D,4,FALSE),0)</x:f>
        <x:v>106.9</x:v>
      </x:c>
      <x:c r="G145" t="n">
        <x:v>0</x:v>
      </x:c>
      <x:c r="H145" t="n">
        <x:v>10</x:v>
      </x:c>
      <x:c r="I145" t="n">
        <x:f>E145*F145*(1-G145/100)*(1+H145/100)</x:f>
        <x:v>823.1300000000001</x:v>
      </x:c>
      <x:c r="J145" t="str">
        <x:v>Chèque</x:v>
      </x:c>
      <x:c r="K145" t="str">
        <x:v>Annulée</x:v>
      </x:c>
      <x:c r="L145" t="str"/>
    </x:row>
    <x:row r="146">
      <x:c r="A146" t="n">
        <x:v>46211</x:v>
      </x:c>
      <x:c r="B146" t="str">
        <x:v>VTE-0145</x:v>
      </x:c>
      <x:c r="C146" t="str">
        <x:v>CL-0048</x:v>
      </x:c>
      <x:c r="D146" t="str">
        <x:v>PR-0008</x:v>
      </x:c>
      <x:c r="E146" t="n">
        <x:v>8</x:v>
      </x:c>
      <x:c r="F146" t="n">
        <x:f>IFERROR(VLOOKUP(D146,Produits!A:D,4,FALSE),0)</x:f>
        <x:v>1134.7</x:v>
      </x:c>
      <x:c r="G146" t="n">
        <x:v>10</x:v>
      </x:c>
      <x:c r="H146" t="n">
        <x:v>0</x:v>
      </x:c>
      <x:c r="I146" t="n">
        <x:f>E146*F146*(1-G146/100)*(1+H146/100)</x:f>
        <x:v>8169.84</x:v>
      </x:c>
      <x:c r="J146" t="str">
        <x:v>Chèque</x:v>
      </x:c>
      <x:c r="K146" t="str">
        <x:v>Annulée</x:v>
      </x:c>
      <x:c r="L146" t="str"/>
    </x:row>
    <x:row r="147">
      <x:c r="A147" t="n">
        <x:v>46078</x:v>
      </x:c>
      <x:c r="B147" t="str">
        <x:v>VTE-0146</x:v>
      </x:c>
      <x:c r="C147" t="str">
        <x:v>CL-0112</x:v>
      </x:c>
      <x:c r="D147" t="str">
        <x:v>PR-0049</x:v>
      </x:c>
      <x:c r="E147" t="n">
        <x:v>7</x:v>
      </x:c>
      <x:c r="F147" t="n">
        <x:f>IFERROR(VLOOKUP(D147,Produits!A:D,4,FALSE),0)</x:f>
        <x:v>477.91</x:v>
      </x:c>
      <x:c r="G147" t="n">
        <x:v>0</x:v>
      </x:c>
      <x:c r="H147" t="n">
        <x:v>20</x:v>
      </x:c>
      <x:c r="I147" t="n">
        <x:f>E147*F147*(1-G147/100)*(1+H147/100)</x:f>
        <x:v>4014.4440000000004</x:v>
      </x:c>
      <x:c r="J147" t="str">
        <x:v>Chèque</x:v>
      </x:c>
      <x:c r="K147" t="str">
        <x:v>Payée</x:v>
      </x:c>
      <x:c r="L147" t="str"/>
    </x:row>
    <x:row r="148">
      <x:c r="A148" t="n">
        <x:v>46373</x:v>
      </x:c>
      <x:c r="B148" t="str">
        <x:v>VTE-0147</x:v>
      </x:c>
      <x:c r="C148" t="str">
        <x:v>CL-0045</x:v>
      </x:c>
      <x:c r="D148" t="str">
        <x:v>PR-0054</x:v>
      </x:c>
      <x:c r="E148" t="n">
        <x:v>8</x:v>
      </x:c>
      <x:c r="F148" t="n">
        <x:f>IFERROR(VLOOKUP(D148,Produits!A:D,4,FALSE),0)</x:f>
        <x:v>1130.32</x:v>
      </x:c>
      <x:c r="G148" t="n">
        <x:v>0</x:v>
      </x:c>
      <x:c r="H148" t="n">
        <x:v>0</x:v>
      </x:c>
      <x:c r="I148" t="n">
        <x:f>E148*F148*(1-G148/100)*(1+H148/100)</x:f>
        <x:v>9042.56</x:v>
      </x:c>
      <x:c r="J148" t="str">
        <x:v>Chèque</x:v>
      </x:c>
      <x:c r="K148" t="str">
        <x:v>Payée</x:v>
      </x:c>
      <x:c r="L148" t="str"/>
    </x:row>
    <x:row r="149">
      <x:c r="A149" t="n">
        <x:v>46121</x:v>
      </x:c>
      <x:c r="B149" t="str">
        <x:v>VTE-0148</x:v>
      </x:c>
      <x:c r="C149" t="str">
        <x:v>CL-0047</x:v>
      </x:c>
      <x:c r="D149" t="str">
        <x:v>PR-0067</x:v>
      </x:c>
      <x:c r="E149" t="n">
        <x:v>7</x:v>
      </x:c>
      <x:c r="F149" t="n">
        <x:f>IFERROR(VLOOKUP(D149,Produits!A:D,4,FALSE),0)</x:f>
        <x:v>493.9</x:v>
      </x:c>
      <x:c r="G149" t="n">
        <x:v>0</x:v>
      </x:c>
      <x:c r="H149" t="n">
        <x:v>20</x:v>
      </x:c>
      <x:c r="I149" t="n">
        <x:f>E149*F149*(1-G149/100)*(1+H149/100)</x:f>
        <x:v>4148.759999999999</x:v>
      </x:c>
      <x:c r="J149" t="str">
        <x:v>Carte bancaire</x:v>
      </x:c>
      <x:c r="K149" t="str">
        <x:v>Payée</x:v>
      </x:c>
      <x:c r="L149" t="str"/>
    </x:row>
    <x:row r="150">
      <x:c r="A150" t="n">
        <x:v>46135</x:v>
      </x:c>
      <x:c r="B150" t="str">
        <x:v>VTE-0149</x:v>
      </x:c>
      <x:c r="C150" t="str">
        <x:v>CL-0019</x:v>
      </x:c>
      <x:c r="D150" t="str">
        <x:v>PR-0062</x:v>
      </x:c>
      <x:c r="E150" t="n">
        <x:v>6</x:v>
      </x:c>
      <x:c r="F150" t="n">
        <x:f>IFERROR(VLOOKUP(D150,Produits!A:D,4,FALSE),0)</x:f>
        <x:v>148.86</x:v>
      </x:c>
      <x:c r="G150" t="n">
        <x:v>0</x:v>
      </x:c>
      <x:c r="H150" t="n">
        <x:v>10</x:v>
      </x:c>
      <x:c r="I150" t="n">
        <x:f>E150*F150*(1-G150/100)*(1+H150/100)</x:f>
        <x:v>982.4760000000001</x:v>
      </x:c>
      <x:c r="J150" t="str">
        <x:v>Prélèvement</x:v>
      </x:c>
      <x:c r="K150" t="str">
        <x:v>En attente</x:v>
      </x:c>
      <x:c r="L150" t="str"/>
    </x:row>
    <x:row r="151">
      <x:c r="A151" t="n">
        <x:v>46075</x:v>
      </x:c>
      <x:c r="B151" t="str">
        <x:v>VTE-0150</x:v>
      </x:c>
      <x:c r="C151" t="str">
        <x:v>CL-0041</x:v>
      </x:c>
      <x:c r="D151" t="str">
        <x:v>PR-0059</x:v>
      </x:c>
      <x:c r="E151" t="n">
        <x:v>6</x:v>
      </x:c>
      <x:c r="F151" t="n">
        <x:f>IFERROR(VLOOKUP(D151,Produits!A:D,4,FALSE),0)</x:f>
        <x:v>550.21</x:v>
      </x:c>
      <x:c r="G151" t="n">
        <x:v>5</x:v>
      </x:c>
      <x:c r="H151" t="n">
        <x:v>20</x:v>
      </x:c>
      <x:c r="I151" t="n">
        <x:f>E151*F151*(1-G151/100)*(1+H151/100)</x:f>
        <x:v>3763.4364</x:v>
      </x:c>
      <x:c r="J151" t="str">
        <x:v>Carte bancaire</x:v>
      </x:c>
      <x:c r="K151" t="str">
        <x:v>En attente</x:v>
      </x:c>
      <x:c r="L151" t="str"/>
    </x:row>
    <x:row r="152">
      <x:c r="A152" t="n">
        <x:v>46371</x:v>
      </x:c>
      <x:c r="B152" t="str">
        <x:v>VTE-0151</x:v>
      </x:c>
      <x:c r="C152" t="str">
        <x:v>CL-0064</x:v>
      </x:c>
      <x:c r="D152" t="str">
        <x:v>PR-0038</x:v>
      </x:c>
      <x:c r="E152" t="n">
        <x:v>3</x:v>
      </x:c>
      <x:c r="F152" t="n">
        <x:f>IFERROR(VLOOKUP(D152,Produits!A:D,4,FALSE),0)</x:f>
        <x:v>527.12</x:v>
      </x:c>
      <x:c r="G152" t="n">
        <x:v>5</x:v>
      </x:c>
      <x:c r="H152" t="n">
        <x:v>0</x:v>
      </x:c>
      <x:c r="I152" t="n">
        <x:f>E152*F152*(1-G152/100)*(1+H152/100)</x:f>
        <x:v>1502.2920000000001</x:v>
      </x:c>
      <x:c r="J152" t="str">
        <x:v>Espèces</x:v>
      </x:c>
      <x:c r="K152" t="str">
        <x:v>En attente</x:v>
      </x:c>
      <x:c r="L152" t="str"/>
    </x:row>
    <x:row r="153">
      <x:c r="A153" t="n">
        <x:v>46161</x:v>
      </x:c>
      <x:c r="B153" t="str">
        <x:v>VTE-0152</x:v>
      </x:c>
      <x:c r="C153" t="str">
        <x:v>CL-0096</x:v>
      </x:c>
      <x:c r="D153" t="str">
        <x:v>PR-0028</x:v>
      </x:c>
      <x:c r="E153" t="n">
        <x:v>5</x:v>
      </x:c>
      <x:c r="F153" t="n">
        <x:f>IFERROR(VLOOKUP(D153,Produits!A:D,4,FALSE),0)</x:f>
        <x:v>623.51</x:v>
      </x:c>
      <x:c r="G153" t="n">
        <x:v>0</x:v>
      </x:c>
      <x:c r="H153" t="n">
        <x:v>20</x:v>
      </x:c>
      <x:c r="I153" t="n">
        <x:f>E153*F153*(1-G153/100)*(1+H153/100)</x:f>
        <x:v>3741.06</x:v>
      </x:c>
      <x:c r="J153" t="str">
        <x:v>Carte bancaire</x:v>
      </x:c>
      <x:c r="K153" t="str">
        <x:v>Payée</x:v>
      </x:c>
      <x:c r="L153" t="str"/>
    </x:row>
    <x:row r="154">
      <x:c r="A154" t="n">
        <x:v>46136</x:v>
      </x:c>
      <x:c r="B154" t="str">
        <x:v>VTE-0153</x:v>
      </x:c>
      <x:c r="C154" t="str">
        <x:v>CL-0041</x:v>
      </x:c>
      <x:c r="D154" t="str">
        <x:v>PR-0032</x:v>
      </x:c>
      <x:c r="E154" t="n">
        <x:v>3</x:v>
      </x:c>
      <x:c r="F154" t="n">
        <x:f>IFERROR(VLOOKUP(D154,Produits!A:D,4,FALSE),0)</x:f>
        <x:v>212.05</x:v>
      </x:c>
      <x:c r="G154" t="n">
        <x:v>0</x:v>
      </x:c>
      <x:c r="H154" t="n">
        <x:v>0</x:v>
      </x:c>
      <x:c r="I154" t="n">
        <x:f>E154*F154*(1-G154/100)*(1+H154/100)</x:f>
        <x:v>636.1500000000001</x:v>
      </x:c>
      <x:c r="J154" t="str">
        <x:v>Virement</x:v>
      </x:c>
      <x:c r="K154" t="str">
        <x:v>Payée</x:v>
      </x:c>
      <x:c r="L154" t="str"/>
    </x:row>
    <x:row r="155">
      <x:c r="A155" t="n">
        <x:v>46325</x:v>
      </x:c>
      <x:c r="B155" t="str">
        <x:v>VTE-0154</x:v>
      </x:c>
      <x:c r="C155" t="str">
        <x:v>CL-0070</x:v>
      </x:c>
      <x:c r="D155" t="str">
        <x:v>PR-0019</x:v>
      </x:c>
      <x:c r="E155" t="n">
        <x:v>4</x:v>
      </x:c>
      <x:c r="F155" t="n">
        <x:f>IFERROR(VLOOKUP(D155,Produits!A:D,4,FALSE),0)</x:f>
        <x:v>715.82</x:v>
      </x:c>
      <x:c r="G155" t="n">
        <x:v>5</x:v>
      </x:c>
      <x:c r="H155" t="n">
        <x:v>10</x:v>
      </x:c>
      <x:c r="I155" t="n">
        <x:f>E155*F155*(1-G155/100)*(1+H155/100)</x:f>
        <x:v>2992.1276000000003</x:v>
      </x:c>
      <x:c r="J155" t="str">
        <x:v>Chèque</x:v>
      </x:c>
      <x:c r="K155" t="str">
        <x:v>En attente</x:v>
      </x:c>
      <x:c r="L155" t="str"/>
    </x:row>
    <x:row r="156">
      <x:c r="A156" t="n">
        <x:v>46052</x:v>
      </x:c>
      <x:c r="B156" t="str">
        <x:v>VTE-0155</x:v>
      </x:c>
      <x:c r="C156" t="str">
        <x:v>CL-0009</x:v>
      </x:c>
      <x:c r="D156" t="str">
        <x:v>PR-0079</x:v>
      </x:c>
      <x:c r="E156" t="n">
        <x:v>8</x:v>
      </x:c>
      <x:c r="F156" t="n">
        <x:f>IFERROR(VLOOKUP(D156,Produits!A:D,4,FALSE),0)</x:f>
        <x:v>378.85</x:v>
      </x:c>
      <x:c r="G156" t="n">
        <x:v>10</x:v>
      </x:c>
      <x:c r="H156" t="n">
        <x:v>10</x:v>
      </x:c>
      <x:c r="I156" t="n">
        <x:f>E156*F156*(1-G156/100)*(1+H156/100)</x:f>
        <x:v>3000.4920000000006</x:v>
      </x:c>
      <x:c r="J156" t="str">
        <x:v>Espèces</x:v>
      </x:c>
      <x:c r="K156" t="str">
        <x:v>En attente</x:v>
      </x:c>
      <x:c r="L156" t="str"/>
    </x:row>
    <x:row r="157">
      <x:c r="A157" t="n">
        <x:v>46126</x:v>
      </x:c>
      <x:c r="B157" t="str">
        <x:v>VTE-0156</x:v>
      </x:c>
      <x:c r="C157" t="str">
        <x:v>CL-0056</x:v>
      </x:c>
      <x:c r="D157" t="str">
        <x:v>PR-0055</x:v>
      </x:c>
      <x:c r="E157" t="n">
        <x:v>3</x:v>
      </x:c>
      <x:c r="F157" t="n">
        <x:f>IFERROR(VLOOKUP(D157,Produits!A:D,4,FALSE),0)</x:f>
        <x:v>424.68</x:v>
      </x:c>
      <x:c r="G157" t="n">
        <x:v>10</x:v>
      </x:c>
      <x:c r="H157" t="n">
        <x:v>20</x:v>
      </x:c>
      <x:c r="I157" t="n">
        <x:f>E157*F157*(1-G157/100)*(1+H157/100)</x:f>
        <x:v>1375.9632</x:v>
      </x:c>
      <x:c r="J157" t="str">
        <x:v>Virement</x:v>
      </x:c>
      <x:c r="K157" t="str">
        <x:v>Payée</x:v>
      </x:c>
      <x:c r="L157" t="str"/>
    </x:row>
    <x:row r="158">
      <x:c r="A158" t="n">
        <x:v>46192</x:v>
      </x:c>
      <x:c r="B158" t="str">
        <x:v>VTE-0157</x:v>
      </x:c>
      <x:c r="C158" t="str">
        <x:v>CL-0063</x:v>
      </x:c>
      <x:c r="D158" t="str">
        <x:v>PR-0070</x:v>
      </x:c>
      <x:c r="E158" t="n">
        <x:v>5</x:v>
      </x:c>
      <x:c r="F158" t="n">
        <x:f>IFERROR(VLOOKUP(D158,Produits!A:D,4,FALSE),0)</x:f>
        <x:v>1031.67</x:v>
      </x:c>
      <x:c r="G158" t="n">
        <x:v>0</x:v>
      </x:c>
      <x:c r="H158" t="n">
        <x:v>20</x:v>
      </x:c>
      <x:c r="I158" t="n">
        <x:f>E158*F158*(1-G158/100)*(1+H158/100)</x:f>
        <x:v>6190.02</x:v>
      </x:c>
      <x:c r="J158" t="str">
        <x:v>Carte bancaire</x:v>
      </x:c>
      <x:c r="K158" t="str">
        <x:v>En attente</x:v>
      </x:c>
      <x:c r="L158" t="str"/>
    </x:row>
    <x:row r="159">
      <x:c r="A159" t="n">
        <x:v>46204</x:v>
      </x:c>
      <x:c r="B159" t="str">
        <x:v>VTE-0158</x:v>
      </x:c>
      <x:c r="C159" t="str">
        <x:v>CL-0010</x:v>
      </x:c>
      <x:c r="D159" t="str">
        <x:v>PR-0079</x:v>
      </x:c>
      <x:c r="E159" t="n">
        <x:v>7</x:v>
      </x:c>
      <x:c r="F159" t="n">
        <x:f>IFERROR(VLOOKUP(D159,Produits!A:D,4,FALSE),0)</x:f>
        <x:v>378.85</x:v>
      </x:c>
      <x:c r="G159" t="n">
        <x:v>0</x:v>
      </x:c>
      <x:c r="H159" t="n">
        <x:v>10</x:v>
      </x:c>
      <x:c r="I159" t="n">
        <x:f>E159*F159*(1-G159/100)*(1+H159/100)</x:f>
        <x:v>2917.1450000000004</x:v>
      </x:c>
      <x:c r="J159" t="str">
        <x:v>Chèque</x:v>
      </x:c>
      <x:c r="K159" t="str">
        <x:v>Annulée</x:v>
      </x:c>
      <x:c r="L159" t="str"/>
    </x:row>
    <x:row r="160">
      <x:c r="A160" t="n">
        <x:v>46354</x:v>
      </x:c>
      <x:c r="B160" t="str">
        <x:v>VTE-0159</x:v>
      </x:c>
      <x:c r="C160" t="str">
        <x:v>CL-0014</x:v>
      </x:c>
      <x:c r="D160" t="str">
        <x:v>PR-0063</x:v>
      </x:c>
      <x:c r="E160" t="n">
        <x:v>2</x:v>
      </x:c>
      <x:c r="F160" t="n">
        <x:f>IFERROR(VLOOKUP(D160,Produits!A:D,4,FALSE),0)</x:f>
        <x:v>426.21</x:v>
      </x:c>
      <x:c r="G160" t="n">
        <x:v>0</x:v>
      </x:c>
      <x:c r="H160" t="n">
        <x:v>0</x:v>
      </x:c>
      <x:c r="I160" t="n">
        <x:f>E160*F160*(1-G160/100)*(1+H160/100)</x:f>
        <x:v>852.42</x:v>
      </x:c>
      <x:c r="J160" t="str">
        <x:v>Chèque</x:v>
      </x:c>
      <x:c r="K160" t="str">
        <x:v>Annulée</x:v>
      </x:c>
      <x:c r="L160" t="str"/>
    </x:row>
    <x:row r="161">
      <x:c r="A161" t="n">
        <x:v>46350</x:v>
      </x:c>
      <x:c r="B161" t="str">
        <x:v>VTE-0160</x:v>
      </x:c>
      <x:c r="C161" t="str">
        <x:v>CL-0080</x:v>
      </x:c>
      <x:c r="D161" t="str">
        <x:v>PR-0008</x:v>
      </x:c>
      <x:c r="E161" t="n">
        <x:v>4</x:v>
      </x:c>
      <x:c r="F161" t="n">
        <x:f>IFERROR(VLOOKUP(D161,Produits!A:D,4,FALSE),0)</x:f>
        <x:v>1134.7</x:v>
      </x:c>
      <x:c r="G161" t="n">
        <x:v>10</x:v>
      </x:c>
      <x:c r="H161" t="n">
        <x:v>10</x:v>
      </x:c>
      <x:c r="I161" t="n">
        <x:f>E161*F161*(1-G161/100)*(1+H161/100)</x:f>
        <x:v>4493.412</x:v>
      </x:c>
      <x:c r="J161" t="str">
        <x:v>Prélèvement</x:v>
      </x:c>
      <x:c r="K161" t="str">
        <x:v>Annulée</x:v>
      </x:c>
      <x:c r="L161" t="str"/>
    </x:row>
    <x:row r="162">
      <x:c r="A162" t="n">
        <x:v>46302</x:v>
      </x:c>
      <x:c r="B162" t="str">
        <x:v>VTE-0161</x:v>
      </x:c>
      <x:c r="C162" t="str">
        <x:v>CL-0051</x:v>
      </x:c>
      <x:c r="D162" t="str">
        <x:v>PR-0054</x:v>
      </x:c>
      <x:c r="E162" t="n">
        <x:v>2</x:v>
      </x:c>
      <x:c r="F162" t="n">
        <x:f>IFERROR(VLOOKUP(D162,Produits!A:D,4,FALSE),0)</x:f>
        <x:v>1130.32</x:v>
      </x:c>
      <x:c r="G162" t="n">
        <x:v>0</x:v>
      </x:c>
      <x:c r="H162" t="n">
        <x:v>0</x:v>
      </x:c>
      <x:c r="I162" t="n">
        <x:f>E162*F162*(1-G162/100)*(1+H162/100)</x:f>
        <x:v>2260.64</x:v>
      </x:c>
      <x:c r="J162" t="str">
        <x:v>Espèces</x:v>
      </x:c>
      <x:c r="K162" t="str">
        <x:v>En attente</x:v>
      </x:c>
      <x:c r="L162" t="str"/>
    </x:row>
    <x:row r="163">
      <x:c r="A163" t="n">
        <x:v>46343</x:v>
      </x:c>
      <x:c r="B163" t="str">
        <x:v>VTE-0162</x:v>
      </x:c>
      <x:c r="C163" t="str">
        <x:v>CL-0069</x:v>
      </x:c>
      <x:c r="D163" t="str">
        <x:v>PR-0035</x:v>
      </x:c>
      <x:c r="E163" t="n">
        <x:v>1</x:v>
      </x:c>
      <x:c r="F163" t="n">
        <x:f>IFERROR(VLOOKUP(D163,Produits!A:D,4,FALSE),0)</x:f>
        <x:v>426.68</x:v>
      </x:c>
      <x:c r="G163" t="n">
        <x:v>0</x:v>
      </x:c>
      <x:c r="H163" t="n">
        <x:v>20</x:v>
      </x:c>
      <x:c r="I163" t="n">
        <x:f>E163*F163*(1-G163/100)*(1+H163/100)</x:f>
        <x:v>512.016</x:v>
      </x:c>
      <x:c r="J163" t="str">
        <x:v>Espèces</x:v>
      </x:c>
      <x:c r="K163" t="str">
        <x:v>Payée</x:v>
      </x:c>
      <x:c r="L163" t="str"/>
    </x:row>
    <x:row r="164">
      <x:c r="A164" t="n">
        <x:v>46239</x:v>
      </x:c>
      <x:c r="B164" t="str">
        <x:v>VTE-0163</x:v>
      </x:c>
      <x:c r="C164" t="str">
        <x:v>CL-0071</x:v>
      </x:c>
      <x:c r="D164" t="str">
        <x:v>PR-0032</x:v>
      </x:c>
      <x:c r="E164" t="n">
        <x:v>2</x:v>
      </x:c>
      <x:c r="F164" t="n">
        <x:f>IFERROR(VLOOKUP(D164,Produits!A:D,4,FALSE),0)</x:f>
        <x:v>212.05</x:v>
      </x:c>
      <x:c r="G164" t="n">
        <x:v>5</x:v>
      </x:c>
      <x:c r="H164" t="n">
        <x:v>10</x:v>
      </x:c>
      <x:c r="I164" t="n">
        <x:f>E164*F164*(1-G164/100)*(1+H164/100)</x:f>
        <x:v>443.1845</x:v>
      </x:c>
      <x:c r="J164" t="str">
        <x:v>Chèque</x:v>
      </x:c>
      <x:c r="K164" t="str">
        <x:v>En attente</x:v>
      </x:c>
      <x:c r="L164" t="str"/>
    </x:row>
    <x:row r="165">
      <x:c r="A165" t="n">
        <x:v>46357</x:v>
      </x:c>
      <x:c r="B165" t="str">
        <x:v>VTE-0164</x:v>
      </x:c>
      <x:c r="C165" t="str">
        <x:v>CL-0080</x:v>
      </x:c>
      <x:c r="D165" t="str">
        <x:v>PR-0048</x:v>
      </x:c>
      <x:c r="E165" t="n">
        <x:v>8</x:v>
      </x:c>
      <x:c r="F165" t="n">
        <x:f>IFERROR(VLOOKUP(D165,Produits!A:D,4,FALSE),0)</x:f>
        <x:v>364.55</x:v>
      </x:c>
      <x:c r="G165" t="n">
        <x:v>0</x:v>
      </x:c>
      <x:c r="H165" t="n">
        <x:v>10</x:v>
      </x:c>
      <x:c r="I165" t="n">
        <x:f>E165*F165*(1-G165/100)*(1+H165/100)</x:f>
        <x:v>3208.0400000000004</x:v>
      </x:c>
      <x:c r="J165" t="str">
        <x:v>Carte bancaire</x:v>
      </x:c>
      <x:c r="K165" t="str">
        <x:v>En attente</x:v>
      </x:c>
      <x:c r="L165" t="str"/>
    </x:row>
    <x:row r="166">
      <x:c r="A166" t="n">
        <x:v>46119</x:v>
      </x:c>
      <x:c r="B166" t="str">
        <x:v>VTE-0165</x:v>
      </x:c>
      <x:c r="C166" t="str">
        <x:v>CL-0100</x:v>
      </x:c>
      <x:c r="D166" t="str">
        <x:v>PR-0055</x:v>
      </x:c>
      <x:c r="E166" t="n">
        <x:v>2</x:v>
      </x:c>
      <x:c r="F166" t="n">
        <x:f>IFERROR(VLOOKUP(D166,Produits!A:D,4,FALSE),0)</x:f>
        <x:v>424.68</x:v>
      </x:c>
      <x:c r="G166" t="n">
        <x:v>5</x:v>
      </x:c>
      <x:c r="H166" t="n">
        <x:v>20</x:v>
      </x:c>
      <x:c r="I166" t="n">
        <x:f>E166*F166*(1-G166/100)*(1+H166/100)</x:f>
        <x:v>968.2703999999999</x:v>
      </x:c>
      <x:c r="J166" t="str">
        <x:v>Prélèvement</x:v>
      </x:c>
      <x:c r="K166" t="str">
        <x:v>Payée</x:v>
      </x:c>
      <x:c r="L166" t="str"/>
    </x:row>
    <x:row r="167">
      <x:c r="A167" t="n">
        <x:v>46256</x:v>
      </x:c>
      <x:c r="B167" t="str">
        <x:v>VTE-0166</x:v>
      </x:c>
      <x:c r="C167" t="str">
        <x:v>CL-0052</x:v>
      </x:c>
      <x:c r="D167" t="str">
        <x:v>PR-0039</x:v>
      </x:c>
      <x:c r="E167" t="n">
        <x:v>4</x:v>
      </x:c>
      <x:c r="F167" t="n">
        <x:f>IFERROR(VLOOKUP(D167,Produits!A:D,4,FALSE),0)</x:f>
        <x:v>1072.05</x:v>
      </x:c>
      <x:c r="G167" t="n">
        <x:v>5</x:v>
      </x:c>
      <x:c r="H167" t="n">
        <x:v>5.5</x:v>
      </x:c>
      <x:c r="I167" t="n">
        <x:f>E167*F167*(1-G167/100)*(1+H167/100)</x:f>
        <x:v>4297.8484499999995</x:v>
      </x:c>
      <x:c r="J167" t="str">
        <x:v>Carte bancaire</x:v>
      </x:c>
      <x:c r="K167" t="str">
        <x:v>Annulée</x:v>
      </x:c>
      <x:c r="L167" t="str"/>
    </x:row>
    <x:row r="168">
      <x:c r="A168" t="n">
        <x:v>46257</x:v>
      </x:c>
      <x:c r="B168" t="str">
        <x:v>VTE-0167</x:v>
      </x:c>
      <x:c r="C168" t="str">
        <x:v>CL-0061</x:v>
      </x:c>
      <x:c r="D168" t="str">
        <x:v>PR-0074</x:v>
      </x:c>
      <x:c r="E168" t="n">
        <x:v>5</x:v>
      </x:c>
      <x:c r="F168" t="n">
        <x:f>IFERROR(VLOOKUP(D168,Produits!A:D,4,FALSE),0)</x:f>
        <x:v>49.66</x:v>
      </x:c>
      <x:c r="G168" t="n">
        <x:v>0</x:v>
      </x:c>
      <x:c r="H168" t="n">
        <x:v>5.5</x:v>
      </x:c>
      <x:c r="I168" t="n">
        <x:f>E168*F168*(1-G168/100)*(1+H168/100)</x:f>
        <x:v>261.95649999999995</x:v>
      </x:c>
      <x:c r="J168" t="str">
        <x:v>Prélèvement</x:v>
      </x:c>
      <x:c r="K168" t="str">
        <x:v>Annulée</x:v>
      </x:c>
      <x:c r="L168" t="str"/>
    </x:row>
    <x:row r="169">
      <x:c r="A169" t="n">
        <x:v>46214</x:v>
      </x:c>
      <x:c r="B169" t="str">
        <x:v>VTE-0168</x:v>
      </x:c>
      <x:c r="C169" t="str">
        <x:v>CL-0014</x:v>
      </x:c>
      <x:c r="D169" t="str">
        <x:v>PR-0019</x:v>
      </x:c>
      <x:c r="E169" t="n">
        <x:v>3</x:v>
      </x:c>
      <x:c r="F169" t="n">
        <x:f>IFERROR(VLOOKUP(D169,Produits!A:D,4,FALSE),0)</x:f>
        <x:v>715.82</x:v>
      </x:c>
      <x:c r="G169" t="n">
        <x:v>10</x:v>
      </x:c>
      <x:c r="H169" t="n">
        <x:v>0</x:v>
      </x:c>
      <x:c r="I169" t="n">
        <x:f>E169*F169*(1-G169/100)*(1+H169/100)</x:f>
        <x:v>1932.7140000000002</x:v>
      </x:c>
      <x:c r="J169" t="str">
        <x:v>Chèque</x:v>
      </x:c>
      <x:c r="K169" t="str">
        <x:v>Payée</x:v>
      </x:c>
      <x:c r="L169" t="str"/>
    </x:row>
    <x:row r="170">
      <x:c r="A170" t="n">
        <x:v>46204</x:v>
      </x:c>
      <x:c r="B170" t="str">
        <x:v>VTE-0169</x:v>
      </x:c>
      <x:c r="C170" t="str">
        <x:v>CL-0095</x:v>
      </x:c>
      <x:c r="D170" t="str">
        <x:v>PR-0022</x:v>
      </x:c>
      <x:c r="E170" t="n">
        <x:v>2</x:v>
      </x:c>
      <x:c r="F170" t="n">
        <x:f>IFERROR(VLOOKUP(D170,Produits!A:D,4,FALSE),0)</x:f>
        <x:v>866.38</x:v>
      </x:c>
      <x:c r="G170" t="n">
        <x:v>10</x:v>
      </x:c>
      <x:c r="H170" t="n">
        <x:v>10</x:v>
      </x:c>
      <x:c r="I170" t="n">
        <x:f>E170*F170*(1-G170/100)*(1+H170/100)</x:f>
        <x:v>1715.4324000000001</x:v>
      </x:c>
      <x:c r="J170" t="str">
        <x:v>Virement</x:v>
      </x:c>
      <x:c r="K170" t="str">
        <x:v>En attente</x:v>
      </x:c>
      <x:c r="L170" t="str"/>
    </x:row>
    <x:row r="171">
      <x:c r="A171" t="n">
        <x:v>46181</x:v>
      </x:c>
      <x:c r="B171" t="str">
        <x:v>VTE-0170</x:v>
      </x:c>
      <x:c r="C171" t="str">
        <x:v>CL-0050</x:v>
      </x:c>
      <x:c r="D171" t="str">
        <x:v>PR-0068</x:v>
      </x:c>
      <x:c r="E171" t="n">
        <x:v>1</x:v>
      </x:c>
      <x:c r="F171" t="n">
        <x:f>IFERROR(VLOOKUP(D171,Produits!A:D,4,FALSE),0)</x:f>
        <x:v>1057.32</x:v>
      </x:c>
      <x:c r="G171" t="n">
        <x:v>5</x:v>
      </x:c>
      <x:c r="H171" t="n">
        <x:v>20</x:v>
      </x:c>
      <x:c r="I171" t="n">
        <x:f>E171*F171*(1-G171/100)*(1+H171/100)</x:f>
        <x:v>1205.3447999999999</x:v>
      </x:c>
      <x:c r="J171" t="str">
        <x:v>Carte bancaire</x:v>
      </x:c>
      <x:c r="K171" t="str">
        <x:v>En attente</x:v>
      </x:c>
      <x:c r="L171" t="str"/>
    </x:row>
    <x:row r="172">
      <x:c r="A172" t="n">
        <x:v>46129</x:v>
      </x:c>
      <x:c r="B172" t="str">
        <x:v>VTE-0171</x:v>
      </x:c>
      <x:c r="C172" t="str">
        <x:v>CL-0114</x:v>
      </x:c>
      <x:c r="D172" t="str">
        <x:v>PR-0058</x:v>
      </x:c>
      <x:c r="E172" t="n">
        <x:v>1</x:v>
      </x:c>
      <x:c r="F172" t="n">
        <x:f>IFERROR(VLOOKUP(D172,Produits!A:D,4,FALSE),0)</x:f>
        <x:v>657.69</x:v>
      </x:c>
      <x:c r="G172" t="n">
        <x:v>10</x:v>
      </x:c>
      <x:c r="H172" t="n">
        <x:v>20</x:v>
      </x:c>
      <x:c r="I172" t="n">
        <x:f>E172*F172*(1-G172/100)*(1+H172/100)</x:f>
        <x:v>710.3052</x:v>
      </x:c>
      <x:c r="J172" t="str">
        <x:v>Carte bancaire</x:v>
      </x:c>
      <x:c r="K172" t="str">
        <x:v>Payée</x:v>
      </x:c>
      <x:c r="L172" t="str"/>
    </x:row>
    <x:row r="173">
      <x:c r="A173" t="n">
        <x:v>46106</x:v>
      </x:c>
      <x:c r="B173" t="str">
        <x:v>VTE-0172</x:v>
      </x:c>
      <x:c r="C173" t="str">
        <x:v>CL-0008</x:v>
      </x:c>
      <x:c r="D173" t="str">
        <x:v>PR-0066</x:v>
      </x:c>
      <x:c r="E173" t="n">
        <x:v>3</x:v>
      </x:c>
      <x:c r="F173" t="n">
        <x:f>IFERROR(VLOOKUP(D173,Produits!A:D,4,FALSE),0)</x:f>
        <x:v>480.42</x:v>
      </x:c>
      <x:c r="G173" t="n">
        <x:v>0</x:v>
      </x:c>
      <x:c r="H173" t="n">
        <x:v>20</x:v>
      </x:c>
      <x:c r="I173" t="n">
        <x:f>E173*F173*(1-G173/100)*(1+H173/100)</x:f>
        <x:v>1729.512</x:v>
      </x:c>
      <x:c r="J173" t="str">
        <x:v>Virement</x:v>
      </x:c>
      <x:c r="K173" t="str">
        <x:v>En attente</x:v>
      </x:c>
      <x:c r="L173" t="str"/>
    </x:row>
    <x:row r="174">
      <x:c r="A174" t="n">
        <x:v>46170</x:v>
      </x:c>
      <x:c r="B174" t="str">
        <x:v>VTE-0173</x:v>
      </x:c>
      <x:c r="C174" t="str">
        <x:v>CL-0021</x:v>
      </x:c>
      <x:c r="D174" t="str">
        <x:v>PR-0041</x:v>
      </x:c>
      <x:c r="E174" t="n">
        <x:v>1</x:v>
      </x:c>
      <x:c r="F174" t="n">
        <x:f>IFERROR(VLOOKUP(D174,Produits!A:D,4,FALSE),0)</x:f>
        <x:v>831.79</x:v>
      </x:c>
      <x:c r="G174" t="n">
        <x:v>10</x:v>
      </x:c>
      <x:c r="H174" t="n">
        <x:v>10</x:v>
      </x:c>
      <x:c r="I174" t="n">
        <x:f>E174*F174*(1-G174/100)*(1+H174/100)</x:f>
        <x:v>823.4721000000001</x:v>
      </x:c>
      <x:c r="J174" t="str">
        <x:v>Prélèvement</x:v>
      </x:c>
      <x:c r="K174" t="str">
        <x:v>Annulée</x:v>
      </x:c>
      <x:c r="L174" t="str"/>
    </x:row>
    <x:row r="175">
      <x:c r="A175" t="n">
        <x:v>46217</x:v>
      </x:c>
      <x:c r="B175" t="str">
        <x:v>VTE-0174</x:v>
      </x:c>
      <x:c r="C175" t="str">
        <x:v>CL-0033</x:v>
      </x:c>
      <x:c r="D175" t="str">
        <x:v>PR-0058</x:v>
      </x:c>
      <x:c r="E175" t="n">
        <x:v>4</x:v>
      </x:c>
      <x:c r="F175" t="n">
        <x:f>IFERROR(VLOOKUP(D175,Produits!A:D,4,FALSE),0)</x:f>
        <x:v>657.69</x:v>
      </x:c>
      <x:c r="G175" t="n">
        <x:v>0</x:v>
      </x:c>
      <x:c r="H175" t="n">
        <x:v>0</x:v>
      </x:c>
      <x:c r="I175" t="n">
        <x:f>E175*F175*(1-G175/100)*(1+H175/100)</x:f>
        <x:v>2630.76</x:v>
      </x:c>
      <x:c r="J175" t="str">
        <x:v>Chèque</x:v>
      </x:c>
      <x:c r="K175" t="str">
        <x:v>En attente</x:v>
      </x:c>
      <x:c r="L175" t="str"/>
    </x:row>
    <x:row r="176">
      <x:c r="A176" t="n">
        <x:v>46130</x:v>
      </x:c>
      <x:c r="B176" t="str">
        <x:v>VTE-0175</x:v>
      </x:c>
      <x:c r="C176" t="str">
        <x:v>CL-0071</x:v>
      </x:c>
      <x:c r="D176" t="str">
        <x:v>PR-0061</x:v>
      </x:c>
      <x:c r="E176" t="n">
        <x:v>6</x:v>
      </x:c>
      <x:c r="F176" t="n">
        <x:f>IFERROR(VLOOKUP(D176,Produits!A:D,4,FALSE),0)</x:f>
        <x:v>890.47</x:v>
      </x:c>
      <x:c r="G176" t="n">
        <x:v>5</x:v>
      </x:c>
      <x:c r="H176" t="n">
        <x:v>5.5</x:v>
      </x:c>
      <x:c r="I176" t="n">
        <x:f>E176*F176*(1-G176/100)*(1+H176/100)</x:f>
        <x:v>5354.841344999999</x:v>
      </x:c>
      <x:c r="J176" t="str">
        <x:v>Espèces</x:v>
      </x:c>
      <x:c r="K176" t="str">
        <x:v>Payée</x:v>
      </x:c>
      <x:c r="L176" t="str"/>
    </x:row>
    <x:row r="177">
      <x:c r="A177" t="n">
        <x:v>46280</x:v>
      </x:c>
      <x:c r="B177" t="str">
        <x:v>VTE-0176</x:v>
      </x:c>
      <x:c r="C177" t="str">
        <x:v>CL-0091</x:v>
      </x:c>
      <x:c r="D177" t="str">
        <x:v>PR-0074</x:v>
      </x:c>
      <x:c r="E177" t="n">
        <x:v>5</x:v>
      </x:c>
      <x:c r="F177" t="n">
        <x:f>IFERROR(VLOOKUP(D177,Produits!A:D,4,FALSE),0)</x:f>
        <x:v>49.66</x:v>
      </x:c>
      <x:c r="G177" t="n">
        <x:v>0</x:v>
      </x:c>
      <x:c r="H177" t="n">
        <x:v>20</x:v>
      </x:c>
      <x:c r="I177" t="n">
        <x:f>E177*F177*(1-G177/100)*(1+H177/100)</x:f>
        <x:v>297.96</x:v>
      </x:c>
      <x:c r="J177" t="str">
        <x:v>Prélèvement</x:v>
      </x:c>
      <x:c r="K177" t="str">
        <x:v>Annulée</x:v>
      </x:c>
      <x:c r="L177" t="str"/>
    </x:row>
    <x:row r="178">
      <x:c r="A178" t="n">
        <x:v>46150</x:v>
      </x:c>
      <x:c r="B178" t="str">
        <x:v>VTE-0177</x:v>
      </x:c>
      <x:c r="C178" t="str">
        <x:v>CL-0110</x:v>
      </x:c>
      <x:c r="D178" t="str">
        <x:v>PR-0033</x:v>
      </x:c>
      <x:c r="E178" t="n">
        <x:v>8</x:v>
      </x:c>
      <x:c r="F178" t="n">
        <x:f>IFERROR(VLOOKUP(D178,Produits!A:D,4,FALSE),0)</x:f>
        <x:v>658.63</x:v>
      </x:c>
      <x:c r="G178" t="n">
        <x:v>0</x:v>
      </x:c>
      <x:c r="H178" t="n">
        <x:v>10</x:v>
      </x:c>
      <x:c r="I178" t="n">
        <x:f>E178*F178*(1-G178/100)*(1+H178/100)</x:f>
        <x:v>5795.944</x:v>
      </x:c>
      <x:c r="J178" t="str">
        <x:v>Prélèvement</x:v>
      </x:c>
      <x:c r="K178" t="str">
        <x:v>En attente</x:v>
      </x:c>
      <x:c r="L178" t="str"/>
    </x:row>
    <x:row r="179">
      <x:c r="A179" t="n">
        <x:v>46317</x:v>
      </x:c>
      <x:c r="B179" t="str">
        <x:v>VTE-0178</x:v>
      </x:c>
      <x:c r="C179" t="str">
        <x:v>CL-0096</x:v>
      </x:c>
      <x:c r="D179" t="str">
        <x:v>PR-0079</x:v>
      </x:c>
      <x:c r="E179" t="n">
        <x:v>2</x:v>
      </x:c>
      <x:c r="F179" t="n">
        <x:f>IFERROR(VLOOKUP(D179,Produits!A:D,4,FALSE),0)</x:f>
        <x:v>378.85</x:v>
      </x:c>
      <x:c r="G179" t="n">
        <x:v>5</x:v>
      </x:c>
      <x:c r="H179" t="n">
        <x:v>10</x:v>
      </x:c>
      <x:c r="I179" t="n">
        <x:f>E179*F179*(1-G179/100)*(1+H179/100)</x:f>
        <x:v>791.7965000000002</x:v>
      </x:c>
      <x:c r="J179" t="str">
        <x:v>Espèces</x:v>
      </x:c>
      <x:c r="K179" t="str">
        <x:v>En attente</x:v>
      </x:c>
      <x:c r="L179" t="str"/>
    </x:row>
    <x:row r="180">
      <x:c r="A180" t="n">
        <x:v>46115</x:v>
      </x:c>
      <x:c r="B180" t="str">
        <x:v>VTE-0179</x:v>
      </x:c>
      <x:c r="C180" t="str">
        <x:v>CL-0077</x:v>
      </x:c>
      <x:c r="D180" t="str">
        <x:v>PR-0055</x:v>
      </x:c>
      <x:c r="E180" t="n">
        <x:v>2</x:v>
      </x:c>
      <x:c r="F180" t="n">
        <x:f>IFERROR(VLOOKUP(D180,Produits!A:D,4,FALSE),0)</x:f>
        <x:v>424.68</x:v>
      </x:c>
      <x:c r="G180" t="n">
        <x:v>0</x:v>
      </x:c>
      <x:c r="H180" t="n">
        <x:v>10</x:v>
      </x:c>
      <x:c r="I180" t="n">
        <x:f>E180*F180*(1-G180/100)*(1+H180/100)</x:f>
        <x:v>934.296</x:v>
      </x:c>
      <x:c r="J180" t="str">
        <x:v>Virement</x:v>
      </x:c>
      <x:c r="K180" t="str">
        <x:v>Annulée</x:v>
      </x:c>
      <x:c r="L180" t="str"/>
    </x:row>
    <x:row r="181">
      <x:c r="A181" t="n">
        <x:v>46072</x:v>
      </x:c>
      <x:c r="B181" t="str">
        <x:v>VTE-0180</x:v>
      </x:c>
      <x:c r="C181" t="str">
        <x:v>CL-0048</x:v>
      </x:c>
      <x:c r="D181" t="str">
        <x:v>PR-0004</x:v>
      </x:c>
      <x:c r="E181" t="n">
        <x:v>4</x:v>
      </x:c>
      <x:c r="F181" t="n">
        <x:f>IFERROR(VLOOKUP(D181,Produits!A:D,4,FALSE),0)</x:f>
        <x:v>663.21</x:v>
      </x:c>
      <x:c r="G181" t="n">
        <x:v>10</x:v>
      </x:c>
      <x:c r="H181" t="n">
        <x:v>5.5</x:v>
      </x:c>
      <x:c r="I181" t="n">
        <x:f>E181*F181*(1-G181/100)*(1+H181/100)</x:f>
        <x:v>2518.87158</x:v>
      </x:c>
      <x:c r="J181" t="str">
        <x:v>Chèque</x:v>
      </x:c>
      <x:c r="K181" t="str">
        <x:v>Annulée</x:v>
      </x:c>
      <x:c r="L181" t="str"/>
    </x:row>
    <x:row r="182">
      <x:c r="A182" t="n">
        <x:v>46032</x:v>
      </x:c>
      <x:c r="B182" t="str">
        <x:v>VTE-0181</x:v>
      </x:c>
      <x:c r="C182" t="str">
        <x:v>CL-0112</x:v>
      </x:c>
      <x:c r="D182" t="str">
        <x:v>PR-0015</x:v>
      </x:c>
      <x:c r="E182" t="n">
        <x:v>8</x:v>
      </x:c>
      <x:c r="F182" t="n">
        <x:f>IFERROR(VLOOKUP(D182,Produits!A:D,4,FALSE),0)</x:f>
        <x:v>214.61</x:v>
      </x:c>
      <x:c r="G182" t="n">
        <x:v>0</x:v>
      </x:c>
      <x:c r="H182" t="n">
        <x:v>5.5</x:v>
      </x:c>
      <x:c r="I182" t="n">
        <x:f>E182*F182*(1-G182/100)*(1+H182/100)</x:f>
        <x:v>1811.3084000000001</x:v>
      </x:c>
      <x:c r="J182" t="str">
        <x:v>Espèces</x:v>
      </x:c>
      <x:c r="K182" t="str">
        <x:v>En attente</x:v>
      </x:c>
      <x:c r="L182" t="str"/>
    </x:row>
    <x:row r="183">
      <x:c r="A183" t="n">
        <x:v>46378</x:v>
      </x:c>
      <x:c r="B183" t="str">
        <x:v>VTE-0182</x:v>
      </x:c>
      <x:c r="C183" t="str">
        <x:v>CL-0035</x:v>
      </x:c>
      <x:c r="D183" t="str">
        <x:v>PR-0016</x:v>
      </x:c>
      <x:c r="E183" t="n">
        <x:v>3</x:v>
      </x:c>
      <x:c r="F183" t="n">
        <x:f>IFERROR(VLOOKUP(D183,Produits!A:D,4,FALSE),0)</x:f>
        <x:v>821.74</x:v>
      </x:c>
      <x:c r="G183" t="n">
        <x:v>0</x:v>
      </x:c>
      <x:c r="H183" t="n">
        <x:v>5.5</x:v>
      </x:c>
      <x:c r="I183" t="n">
        <x:f>E183*F183*(1-G183/100)*(1+H183/100)</x:f>
        <x:v>2600.8071</x:v>
      </x:c>
      <x:c r="J183" t="str">
        <x:v>Carte bancaire</x:v>
      </x:c>
      <x:c r="K183" t="str">
        <x:v>En attente</x:v>
      </x:c>
      <x:c r="L183" t="str"/>
    </x:row>
    <x:row r="184">
      <x:c r="A184" t="n">
        <x:v>46040</x:v>
      </x:c>
      <x:c r="B184" t="str">
        <x:v>VTE-0183</x:v>
      </x:c>
      <x:c r="C184" t="str">
        <x:v>CL-0088</x:v>
      </x:c>
      <x:c r="D184" t="str">
        <x:v>PR-0005</x:v>
      </x:c>
      <x:c r="E184" t="n">
        <x:v>1</x:v>
      </x:c>
      <x:c r="F184" t="n">
        <x:f>IFERROR(VLOOKUP(D184,Produits!A:D,4,FALSE),0)</x:f>
        <x:v>1132.17</x:v>
      </x:c>
      <x:c r="G184" t="n">
        <x:v>5</x:v>
      </x:c>
      <x:c r="H184" t="n">
        <x:v>5.5</x:v>
      </x:c>
      <x:c r="I184" t="n">
        <x:f>E184*F184*(1-G184/100)*(1+H184/100)</x:f>
        <x:v>1134.7173825</x:v>
      </x:c>
      <x:c r="J184" t="str">
        <x:v>Espèces</x:v>
      </x:c>
      <x:c r="K184" t="str">
        <x:v>Payée</x:v>
      </x:c>
      <x:c r="L184" t="str"/>
    </x:row>
    <x:row r="185">
      <x:c r="A185" t="n">
        <x:v>46164</x:v>
      </x:c>
      <x:c r="B185" t="str">
        <x:v>VTE-0184</x:v>
      </x:c>
      <x:c r="C185" t="str">
        <x:v>CL-0046</x:v>
      </x:c>
      <x:c r="D185" t="str">
        <x:v>PR-0048</x:v>
      </x:c>
      <x:c r="E185" t="n">
        <x:v>4</x:v>
      </x:c>
      <x:c r="F185" t="n">
        <x:f>IFERROR(VLOOKUP(D185,Produits!A:D,4,FALSE),0)</x:f>
        <x:v>364.55</x:v>
      </x:c>
      <x:c r="G185" t="n">
        <x:v>0</x:v>
      </x:c>
      <x:c r="H185" t="n">
        <x:v>10</x:v>
      </x:c>
      <x:c r="I185" t="n">
        <x:f>E185*F185*(1-G185/100)*(1+H185/100)</x:f>
        <x:v>1604.0200000000002</x:v>
      </x:c>
      <x:c r="J185" t="str">
        <x:v>Espèces</x:v>
      </x:c>
      <x:c r="K185" t="str">
        <x:v>Annulée</x:v>
      </x:c>
      <x:c r="L185" t="str"/>
    </x:row>
    <x:row r="186">
      <x:c r="A186" t="n">
        <x:v>46271</x:v>
      </x:c>
      <x:c r="B186" t="str">
        <x:v>VTE-0185</x:v>
      </x:c>
      <x:c r="C186" t="str">
        <x:v>CL-0092</x:v>
      </x:c>
      <x:c r="D186" t="str">
        <x:v>PR-0030</x:v>
      </x:c>
      <x:c r="E186" t="n">
        <x:v>5</x:v>
      </x:c>
      <x:c r="F186" t="n">
        <x:f>IFERROR(VLOOKUP(D186,Produits!A:D,4,FALSE),0)</x:f>
        <x:v>162.9</x:v>
      </x:c>
      <x:c r="G186" t="n">
        <x:v>10</x:v>
      </x:c>
      <x:c r="H186" t="n">
        <x:v>20</x:v>
      </x:c>
      <x:c r="I186" t="n">
        <x:f>E186*F186*(1-G186/100)*(1+H186/100)</x:f>
        <x:v>879.6600000000001</x:v>
      </x:c>
      <x:c r="J186" t="str">
        <x:v>Carte bancaire</x:v>
      </x:c>
      <x:c r="K186" t="str">
        <x:v>Annulée</x:v>
      </x:c>
      <x:c r="L186" t="str"/>
    </x:row>
    <x:row r="187">
      <x:c r="A187" t="n">
        <x:v>46352</x:v>
      </x:c>
      <x:c r="B187" t="str">
        <x:v>VTE-0186</x:v>
      </x:c>
      <x:c r="C187" t="str">
        <x:v>CL-0044</x:v>
      </x:c>
      <x:c r="D187" t="str">
        <x:v>PR-0062</x:v>
      </x:c>
      <x:c r="E187" t="n">
        <x:v>8</x:v>
      </x:c>
      <x:c r="F187" t="n">
        <x:f>IFERROR(VLOOKUP(D187,Produits!A:D,4,FALSE),0)</x:f>
        <x:v>148.86</x:v>
      </x:c>
      <x:c r="G187" t="n">
        <x:v>0</x:v>
      </x:c>
      <x:c r="H187" t="n">
        <x:v>5.5</x:v>
      </x:c>
      <x:c r="I187" t="n">
        <x:f>E187*F187*(1-G187/100)*(1+H187/100)</x:f>
        <x:v>1256.3784</x:v>
      </x:c>
      <x:c r="J187" t="str">
        <x:v>Virement</x:v>
      </x:c>
      <x:c r="K187" t="str">
        <x:v>Annulée</x:v>
      </x:c>
      <x:c r="L187" t="str"/>
    </x:row>
    <x:row r="188">
      <x:c r="A188" t="n">
        <x:v>46240</x:v>
      </x:c>
      <x:c r="B188" t="str">
        <x:v>VTE-0187</x:v>
      </x:c>
      <x:c r="C188" t="str">
        <x:v>CL-0099</x:v>
      </x:c>
      <x:c r="D188" t="str">
        <x:v>PR-0058</x:v>
      </x:c>
      <x:c r="E188" t="n">
        <x:v>3</x:v>
      </x:c>
      <x:c r="F188" t="n">
        <x:f>IFERROR(VLOOKUP(D188,Produits!A:D,4,FALSE),0)</x:f>
        <x:v>657.69</x:v>
      </x:c>
      <x:c r="G188" t="n">
        <x:v>10</x:v>
      </x:c>
      <x:c r="H188" t="n">
        <x:v>10</x:v>
      </x:c>
      <x:c r="I188" t="n">
        <x:f>E188*F188*(1-G188/100)*(1+H188/100)</x:f>
        <x:v>1953.3393000000003</x:v>
      </x:c>
      <x:c r="J188" t="str">
        <x:v>Espèces</x:v>
      </x:c>
      <x:c r="K188" t="str">
        <x:v>Payée</x:v>
      </x:c>
      <x:c r="L188" t="str"/>
    </x:row>
    <x:row r="189">
      <x:c r="A189" t="n">
        <x:v>46078</x:v>
      </x:c>
      <x:c r="B189" t="str">
        <x:v>VTE-0188</x:v>
      </x:c>
      <x:c r="C189" t="str">
        <x:v>CL-0049</x:v>
      </x:c>
      <x:c r="D189" t="str">
        <x:v>PR-0074</x:v>
      </x:c>
      <x:c r="E189" t="n">
        <x:v>6</x:v>
      </x:c>
      <x:c r="F189" t="n">
        <x:f>IFERROR(VLOOKUP(D189,Produits!A:D,4,FALSE),0)</x:f>
        <x:v>49.66</x:v>
      </x:c>
      <x:c r="G189" t="n">
        <x:v>0</x:v>
      </x:c>
      <x:c r="H189" t="n">
        <x:v>10</x:v>
      </x:c>
      <x:c r="I189" t="n">
        <x:f>E189*F189*(1-G189/100)*(1+H189/100)</x:f>
        <x:v>327.75600000000003</x:v>
      </x:c>
      <x:c r="J189" t="str">
        <x:v>Chèque</x:v>
      </x:c>
      <x:c r="K189" t="str">
        <x:v>Annulée</x:v>
      </x:c>
      <x:c r="L189" t="str"/>
    </x:row>
    <x:row r="190">
      <x:c r="A190" t="n">
        <x:v>46187</x:v>
      </x:c>
      <x:c r="B190" t="str">
        <x:v>VTE-0189</x:v>
      </x:c>
      <x:c r="C190" t="str">
        <x:v>CL-0012</x:v>
      </x:c>
      <x:c r="D190" t="str">
        <x:v>PR-0022</x:v>
      </x:c>
      <x:c r="E190" t="n">
        <x:v>1</x:v>
      </x:c>
      <x:c r="F190" t="n">
        <x:f>IFERROR(VLOOKUP(D190,Produits!A:D,4,FALSE),0)</x:f>
        <x:v>866.38</x:v>
      </x:c>
      <x:c r="G190" t="n">
        <x:v>10</x:v>
      </x:c>
      <x:c r="H190" t="n">
        <x:v>5.5</x:v>
      </x:c>
      <x:c r="I190" t="n">
        <x:f>E190*F190*(1-G190/100)*(1+H190/100)</x:f>
        <x:v>822.62781</x:v>
      </x:c>
      <x:c r="J190" t="str">
        <x:v>Prélèvement</x:v>
      </x:c>
      <x:c r="K190" t="str">
        <x:v>Annulée</x:v>
      </x:c>
      <x:c r="L190" t="str"/>
    </x:row>
    <x:row r="191">
      <x:c r="A191" t="n">
        <x:v>46261</x:v>
      </x:c>
      <x:c r="B191" t="str">
        <x:v>VTE-0190</x:v>
      </x:c>
      <x:c r="C191" t="str">
        <x:v>CL-0057</x:v>
      </x:c>
      <x:c r="D191" t="str">
        <x:v>PR-0030</x:v>
      </x:c>
      <x:c r="E191" t="n">
        <x:v>7</x:v>
      </x:c>
      <x:c r="F191" t="n">
        <x:f>IFERROR(VLOOKUP(D191,Produits!A:D,4,FALSE),0)</x:f>
        <x:v>162.9</x:v>
      </x:c>
      <x:c r="G191" t="n">
        <x:v>0</x:v>
      </x:c>
      <x:c r="H191" t="n">
        <x:v>20</x:v>
      </x:c>
      <x:c r="I191" t="n">
        <x:f>E191*F191*(1-G191/100)*(1+H191/100)</x:f>
        <x:v>1368.36</x:v>
      </x:c>
      <x:c r="J191" t="str">
        <x:v>Virement</x:v>
      </x:c>
      <x:c r="K191" t="str">
        <x:v>En attente</x:v>
      </x:c>
      <x:c r="L191" t="str"/>
    </x:row>
    <x:row r="192">
      <x:c r="A192" t="n">
        <x:v>46363</x:v>
      </x:c>
      <x:c r="B192" t="str">
        <x:v>VTE-0191</x:v>
      </x:c>
      <x:c r="C192" t="str">
        <x:v>CL-0095</x:v>
      </x:c>
      <x:c r="D192" t="str">
        <x:v>PR-0027</x:v>
      </x:c>
      <x:c r="E192" t="n">
        <x:v>7</x:v>
      </x:c>
      <x:c r="F192" t="n">
        <x:f>IFERROR(VLOOKUP(D192,Produits!A:D,4,FALSE),0)</x:f>
        <x:v>1134.29</x:v>
      </x:c>
      <x:c r="G192" t="n">
        <x:v>10</x:v>
      </x:c>
      <x:c r="H192" t="n">
        <x:v>5.5</x:v>
      </x:c>
      <x:c r="I192" t="n">
        <x:f>E192*F192*(1-G192/100)*(1+H192/100)</x:f>
        <x:v>7539.058485</x:v>
      </x:c>
      <x:c r="J192" t="str">
        <x:v>Espèces</x:v>
      </x:c>
      <x:c r="K192" t="str">
        <x:v>Payée</x:v>
      </x:c>
      <x:c r="L192" t="str"/>
    </x:row>
    <x:row r="193">
      <x:c r="A193" t="n">
        <x:v>46227</x:v>
      </x:c>
      <x:c r="B193" t="str">
        <x:v>VTE-0192</x:v>
      </x:c>
      <x:c r="C193" t="str">
        <x:v>CL-0004</x:v>
      </x:c>
      <x:c r="D193" t="str">
        <x:v>PR-0038</x:v>
      </x:c>
      <x:c r="E193" t="n">
        <x:v>1</x:v>
      </x:c>
      <x:c r="F193" t="n">
        <x:f>IFERROR(VLOOKUP(D193,Produits!A:D,4,FALSE),0)</x:f>
        <x:v>527.12</x:v>
      </x:c>
      <x:c r="G193" t="n">
        <x:v>0</x:v>
      </x:c>
      <x:c r="H193" t="n">
        <x:v>0</x:v>
      </x:c>
      <x:c r="I193" t="n">
        <x:f>E193*F193*(1-G193/100)*(1+H193/100)</x:f>
        <x:v>527.12</x:v>
      </x:c>
      <x:c r="J193" t="str">
        <x:v>Carte bancaire</x:v>
      </x:c>
      <x:c r="K193" t="str">
        <x:v>En attente</x:v>
      </x:c>
      <x:c r="L193" t="str"/>
    </x:row>
    <x:row r="194">
      <x:c r="A194" t="n">
        <x:v>46359</x:v>
      </x:c>
      <x:c r="B194" t="str">
        <x:v>VTE-0193</x:v>
      </x:c>
      <x:c r="C194" t="str">
        <x:v>CL-0078</x:v>
      </x:c>
      <x:c r="D194" t="str">
        <x:v>PR-0075</x:v>
      </x:c>
      <x:c r="E194" t="n">
        <x:v>1</x:v>
      </x:c>
      <x:c r="F194" t="n">
        <x:f>IFERROR(VLOOKUP(D194,Produits!A:D,4,FALSE),0)</x:f>
        <x:v>482.13</x:v>
      </x:c>
      <x:c r="G194" t="n">
        <x:v>10</x:v>
      </x:c>
      <x:c r="H194" t="n">
        <x:v>5.5</x:v>
      </x:c>
      <x:c r="I194" t="n">
        <x:f>E194*F194*(1-G194/100)*(1+H194/100)</x:f>
        <x:v>457.782435</x:v>
      </x:c>
      <x:c r="J194" t="str">
        <x:v>Carte bancaire</x:v>
      </x:c>
      <x:c r="K194" t="str">
        <x:v>Annulée</x:v>
      </x:c>
      <x:c r="L194" t="str"/>
    </x:row>
    <x:row r="195">
      <x:c r="A195" t="n">
        <x:v>46044</x:v>
      </x:c>
      <x:c r="B195" t="str">
        <x:v>VTE-0194</x:v>
      </x:c>
      <x:c r="C195" t="str">
        <x:v>CL-0032</x:v>
      </x:c>
      <x:c r="D195" t="str">
        <x:v>PR-0063</x:v>
      </x:c>
      <x:c r="E195" t="n">
        <x:v>7</x:v>
      </x:c>
      <x:c r="F195" t="n">
        <x:f>IFERROR(VLOOKUP(D195,Produits!A:D,4,FALSE),0)</x:f>
        <x:v>426.21</x:v>
      </x:c>
      <x:c r="G195" t="n">
        <x:v>0</x:v>
      </x:c>
      <x:c r="H195" t="n">
        <x:v>10</x:v>
      </x:c>
      <x:c r="I195" t="n">
        <x:f>E195*F195*(1-G195/100)*(1+H195/100)</x:f>
        <x:v>3281.817</x:v>
      </x:c>
      <x:c r="J195" t="str">
        <x:v>Prélèvement</x:v>
      </x:c>
      <x:c r="K195" t="str">
        <x:v>Payée</x:v>
      </x:c>
      <x:c r="L195" t="str"/>
    </x:row>
    <x:row r="196">
      <x:c r="A196" t="n">
        <x:v>46089</x:v>
      </x:c>
      <x:c r="B196" t="str">
        <x:v>VTE-0195</x:v>
      </x:c>
      <x:c r="C196" t="str">
        <x:v>CL-0019</x:v>
      </x:c>
      <x:c r="D196" t="str">
        <x:v>PR-0033</x:v>
      </x:c>
      <x:c r="E196" t="n">
        <x:v>5</x:v>
      </x:c>
      <x:c r="F196" t="n">
        <x:f>IFERROR(VLOOKUP(D196,Produits!A:D,4,FALSE),0)</x:f>
        <x:v>658.63</x:v>
      </x:c>
      <x:c r="G196" t="n">
        <x:v>0</x:v>
      </x:c>
      <x:c r="H196" t="n">
        <x:v>5.5</x:v>
      </x:c>
      <x:c r="I196" t="n">
        <x:f>E196*F196*(1-G196/100)*(1+H196/100)</x:f>
        <x:v>3474.2732499999997</x:v>
      </x:c>
      <x:c r="J196" t="str">
        <x:v>Carte bancaire</x:v>
      </x:c>
      <x:c r="K196" t="str">
        <x:v>Payée</x:v>
      </x:c>
      <x:c r="L196" t="str"/>
    </x:row>
    <x:row r="197">
      <x:c r="A197" t="n">
        <x:v>46095</x:v>
      </x:c>
      <x:c r="B197" t="str">
        <x:v>VTE-0196</x:v>
      </x:c>
      <x:c r="C197" t="str">
        <x:v>CL-0040</x:v>
      </x:c>
      <x:c r="D197" t="str">
        <x:v>PR-0061</x:v>
      </x:c>
      <x:c r="E197" t="n">
        <x:v>1</x:v>
      </x:c>
      <x:c r="F197" t="n">
        <x:f>IFERROR(VLOOKUP(D197,Produits!A:D,4,FALSE),0)</x:f>
        <x:v>890.47</x:v>
      </x:c>
      <x:c r="G197" t="n">
        <x:v>5</x:v>
      </x:c>
      <x:c r="H197" t="n">
        <x:v>5.5</x:v>
      </x:c>
      <x:c r="I197" t="n">
        <x:f>E197*F197*(1-G197/100)*(1+H197/100)</x:f>
        <x:v>892.4735575</x:v>
      </x:c>
      <x:c r="J197" t="str">
        <x:v>Espèces</x:v>
      </x:c>
      <x:c r="K197" t="str">
        <x:v>Payée</x:v>
      </x:c>
      <x:c r="L197" t="str"/>
    </x:row>
    <x:row r="198">
      <x:c r="A198" t="n">
        <x:v>46046</x:v>
      </x:c>
      <x:c r="B198" t="str">
        <x:v>VTE-0197</x:v>
      </x:c>
      <x:c r="C198" t="str">
        <x:v>CL-0028</x:v>
      </x:c>
      <x:c r="D198" t="str">
        <x:v>PR-0063</x:v>
      </x:c>
      <x:c r="E198" t="n">
        <x:v>7</x:v>
      </x:c>
      <x:c r="F198" t="n">
        <x:f>IFERROR(VLOOKUP(D198,Produits!A:D,4,FALSE),0)</x:f>
        <x:v>426.21</x:v>
      </x:c>
      <x:c r="G198" t="n">
        <x:v>0</x:v>
      </x:c>
      <x:c r="H198" t="n">
        <x:v>20</x:v>
      </x:c>
      <x:c r="I198" t="n">
        <x:f>E198*F198*(1-G198/100)*(1+H198/100)</x:f>
        <x:v>3580.1639999999998</x:v>
      </x:c>
      <x:c r="J198" t="str">
        <x:v>Carte bancaire</x:v>
      </x:c>
      <x:c r="K198" t="str">
        <x:v>En attente</x:v>
      </x:c>
      <x:c r="L198" t="str"/>
    </x:row>
    <x:row r="199">
      <x:c r="A199" t="n">
        <x:v>46202</x:v>
      </x:c>
      <x:c r="B199" t="str">
        <x:v>VTE-0198</x:v>
      </x:c>
      <x:c r="C199" t="str">
        <x:v>CL-0050</x:v>
      </x:c>
      <x:c r="D199" t="str">
        <x:v>PR-0062</x:v>
      </x:c>
      <x:c r="E199" t="n">
        <x:v>7</x:v>
      </x:c>
      <x:c r="F199" t="n">
        <x:f>IFERROR(VLOOKUP(D199,Produits!A:D,4,FALSE),0)</x:f>
        <x:v>148.86</x:v>
      </x:c>
      <x:c r="G199" t="n">
        <x:v>10</x:v>
      </x:c>
      <x:c r="H199" t="n">
        <x:v>20</x:v>
      </x:c>
      <x:c r="I199" t="n">
        <x:f>E199*F199*(1-G199/100)*(1+H199/100)</x:f>
        <x:v>1125.3816</x:v>
      </x:c>
      <x:c r="J199" t="str">
        <x:v>Carte bancaire</x:v>
      </x:c>
      <x:c r="K199" t="str">
        <x:v>Annulée</x:v>
      </x:c>
      <x:c r="L199" t="str"/>
    </x:row>
    <x:row r="200">
      <x:c r="A200" t="n">
        <x:v>46386</x:v>
      </x:c>
      <x:c r="B200" t="str">
        <x:v>VTE-0199</x:v>
      </x:c>
      <x:c r="C200" t="str">
        <x:v>CL-0065</x:v>
      </x:c>
      <x:c r="D200" t="str">
        <x:v>PR-0022</x:v>
      </x:c>
      <x:c r="E200" t="n">
        <x:v>2</x:v>
      </x:c>
      <x:c r="F200" t="n">
        <x:f>IFERROR(VLOOKUP(D200,Produits!A:D,4,FALSE),0)</x:f>
        <x:v>866.38</x:v>
      </x:c>
      <x:c r="G200" t="n">
        <x:v>0</x:v>
      </x:c>
      <x:c r="H200" t="n">
        <x:v>10</x:v>
      </x:c>
      <x:c r="I200" t="n">
        <x:f>E200*F200*(1-G200/100)*(1+H200/100)</x:f>
        <x:v>1906.036</x:v>
      </x:c>
      <x:c r="J200" t="str">
        <x:v>Chèque</x:v>
      </x:c>
      <x:c r="K200" t="str">
        <x:v>Annulée</x:v>
      </x:c>
      <x:c r="L200" t="str"/>
    </x:row>
    <x:row r="201">
      <x:c r="A201" t="n">
        <x:v>46069</x:v>
      </x:c>
      <x:c r="B201" t="str">
        <x:v>VTE-0200</x:v>
      </x:c>
      <x:c r="C201" t="str">
        <x:v>CL-0016</x:v>
      </x:c>
      <x:c r="D201" t="str">
        <x:v>PR-0080</x:v>
      </x:c>
      <x:c r="E201" t="n">
        <x:v>6</x:v>
      </x:c>
      <x:c r="F201" t="n">
        <x:f>IFERROR(VLOOKUP(D201,Produits!A:D,4,FALSE),0)</x:f>
        <x:v>235.76</x:v>
      </x:c>
      <x:c r="G201" t="n">
        <x:v>5</x:v>
      </x:c>
      <x:c r="H201" t="n">
        <x:v>0</x:v>
      </x:c>
      <x:c r="I201" t="n">
        <x:f>E201*F201*(1-G201/100)*(1+H201/100)</x:f>
        <x:v>1343.8319999999999</x:v>
      </x:c>
      <x:c r="J201" t="str">
        <x:v>Prélèvement</x:v>
      </x:c>
      <x:c r="K201" t="str">
        <x:v>Payée</x:v>
      </x:c>
      <x:c r="L201" t="str"/>
    </x:row>
    <x:row r="202">
      <x:c r="A202" t="n">
        <x:v>46177</x:v>
      </x:c>
      <x:c r="B202" t="str">
        <x:v>VTE-0201</x:v>
      </x:c>
      <x:c r="C202" t="str">
        <x:v>CL-0032</x:v>
      </x:c>
      <x:c r="D202" t="str">
        <x:v>PR-0025</x:v>
      </x:c>
      <x:c r="E202" t="n">
        <x:v>1</x:v>
      </x:c>
      <x:c r="F202" t="n">
        <x:f>IFERROR(VLOOKUP(D202,Produits!A:D,4,FALSE),0)</x:f>
        <x:v>188.14</x:v>
      </x:c>
      <x:c r="G202" t="n">
        <x:v>5</x:v>
      </x:c>
      <x:c r="H202" t="n">
        <x:v>20</x:v>
      </x:c>
      <x:c r="I202" t="n">
        <x:f>E202*F202*(1-G202/100)*(1+H202/100)</x:f>
        <x:v>214.47959999999998</x:v>
      </x:c>
      <x:c r="J202" t="str">
        <x:v>Prélèvement</x:v>
      </x:c>
      <x:c r="K202" t="str">
        <x:v>Annulée</x:v>
      </x:c>
      <x:c r="L202" t="str"/>
    </x:row>
    <x:row r="203">
      <x:c r="A203" t="n">
        <x:v>46386</x:v>
      </x:c>
      <x:c r="B203" t="str">
        <x:v>VTE-0202</x:v>
      </x:c>
      <x:c r="C203" t="str">
        <x:v>CL-0110</x:v>
      </x:c>
      <x:c r="D203" t="str">
        <x:v>PR-0038</x:v>
      </x:c>
      <x:c r="E203" t="n">
        <x:v>1</x:v>
      </x:c>
      <x:c r="F203" t="n">
        <x:f>IFERROR(VLOOKUP(D203,Produits!A:D,4,FALSE),0)</x:f>
        <x:v>527.12</x:v>
      </x:c>
      <x:c r="G203" t="n">
        <x:v>0</x:v>
      </x:c>
      <x:c r="H203" t="n">
        <x:v>0</x:v>
      </x:c>
      <x:c r="I203" t="n">
        <x:f>E203*F203*(1-G203/100)*(1+H203/100)</x:f>
        <x:v>527.12</x:v>
      </x:c>
      <x:c r="J203" t="str">
        <x:v>Espèces</x:v>
      </x:c>
      <x:c r="K203" t="str">
        <x:v>En attente</x:v>
      </x:c>
      <x:c r="L203" t="str"/>
    </x:row>
    <x:row r="204">
      <x:c r="A204" t="n">
        <x:v>46366</x:v>
      </x:c>
      <x:c r="B204" t="str">
        <x:v>VTE-0203</x:v>
      </x:c>
      <x:c r="C204" t="str">
        <x:v>CL-0037</x:v>
      </x:c>
      <x:c r="D204" t="str">
        <x:v>PR-0077</x:v>
      </x:c>
      <x:c r="E204" t="n">
        <x:v>1</x:v>
      </x:c>
      <x:c r="F204" t="n">
        <x:f>IFERROR(VLOOKUP(D204,Produits!A:D,4,FALSE),0)</x:f>
        <x:v>416.49</x:v>
      </x:c>
      <x:c r="G204" t="n">
        <x:v>10</x:v>
      </x:c>
      <x:c r="H204" t="n">
        <x:v>5.5</x:v>
      </x:c>
      <x:c r="I204" t="n">
        <x:f>E204*F204*(1-G204/100)*(1+H204/100)</x:f>
        <x:v>395.457255</x:v>
      </x:c>
      <x:c r="J204" t="str">
        <x:v>Virement</x:v>
      </x:c>
      <x:c r="K204" t="str">
        <x:v>Payée</x:v>
      </x:c>
      <x:c r="L204" t="str"/>
    </x:row>
    <x:row r="205">
      <x:c r="A205" t="n">
        <x:v>46044</x:v>
      </x:c>
      <x:c r="B205" t="str">
        <x:v>VTE-0204</x:v>
      </x:c>
      <x:c r="C205" t="str">
        <x:v>CL-0076</x:v>
      </x:c>
      <x:c r="D205" t="str">
        <x:v>PR-0034</x:v>
      </x:c>
      <x:c r="E205" t="n">
        <x:v>7</x:v>
      </x:c>
      <x:c r="F205" t="n">
        <x:f>IFERROR(VLOOKUP(D205,Produits!A:D,4,FALSE),0)</x:f>
        <x:v>768.44</x:v>
      </x:c>
      <x:c r="G205" t="n">
        <x:v>5</x:v>
      </x:c>
      <x:c r="H205" t="n">
        <x:v>10</x:v>
      </x:c>
      <x:c r="I205" t="n">
        <x:f>E205*F205*(1-G205/100)*(1+H205/100)</x:f>
        <x:v>5621.138599999999</x:v>
      </x:c>
      <x:c r="J205" t="str">
        <x:v>Prélèvement</x:v>
      </x:c>
      <x:c r="K205" t="str">
        <x:v>En attente</x:v>
      </x:c>
      <x:c r="L205" t="str"/>
    </x:row>
    <x:row r="206">
      <x:c r="A206" t="n">
        <x:v>46066</x:v>
      </x:c>
      <x:c r="B206" t="str">
        <x:v>VTE-0205</x:v>
      </x:c>
      <x:c r="C206" t="str">
        <x:v>CL-0045</x:v>
      </x:c>
      <x:c r="D206" t="str">
        <x:v>PR-0003</x:v>
      </x:c>
      <x:c r="E206" t="n">
        <x:v>7</x:v>
      </x:c>
      <x:c r="F206" t="n">
        <x:f>IFERROR(VLOOKUP(D206,Produits!A:D,4,FALSE),0)</x:f>
        <x:v>863.9</x:v>
      </x:c>
      <x:c r="G206" t="n">
        <x:v>5</x:v>
      </x:c>
      <x:c r="H206" t="n">
        <x:v>10</x:v>
      </x:c>
      <x:c r="I206" t="n">
        <x:f>E206*F206*(1-G206/100)*(1+H206/100)</x:f>
        <x:v>6319.4285</x:v>
      </x:c>
      <x:c r="J206" t="str">
        <x:v>Chèque</x:v>
      </x:c>
      <x:c r="K206" t="str">
        <x:v>Annulée</x:v>
      </x:c>
      <x:c r="L206" t="str"/>
    </x:row>
    <x:row r="207">
      <x:c r="A207" t="n">
        <x:v>46192</x:v>
      </x:c>
      <x:c r="B207" t="str">
        <x:v>VTE-0206</x:v>
      </x:c>
      <x:c r="C207" t="str">
        <x:v>CL-0025</x:v>
      </x:c>
      <x:c r="D207" t="str">
        <x:v>PR-0079</x:v>
      </x:c>
      <x:c r="E207" t="n">
        <x:v>4</x:v>
      </x:c>
      <x:c r="F207" t="n">
        <x:f>IFERROR(VLOOKUP(D207,Produits!A:D,4,FALSE),0)</x:f>
        <x:v>378.85</x:v>
      </x:c>
      <x:c r="G207" t="n">
        <x:v>0</x:v>
      </x:c>
      <x:c r="H207" t="n">
        <x:v>20</x:v>
      </x:c>
      <x:c r="I207" t="n">
        <x:f>E207*F207*(1-G207/100)*(1+H207/100)</x:f>
        <x:v>1818.48</x:v>
      </x:c>
      <x:c r="J207" t="str">
        <x:v>Espèces</x:v>
      </x:c>
      <x:c r="K207" t="str">
        <x:v>Annulée</x:v>
      </x:c>
      <x:c r="L207" t="str"/>
    </x:row>
    <x:row r="208">
      <x:c r="A208" t="n">
        <x:v>46293</x:v>
      </x:c>
      <x:c r="B208" t="str">
        <x:v>VTE-0207</x:v>
      </x:c>
      <x:c r="C208" t="str">
        <x:v>CL-0031</x:v>
      </x:c>
      <x:c r="D208" t="str">
        <x:v>PR-0037</x:v>
      </x:c>
      <x:c r="E208" t="n">
        <x:v>2</x:v>
      </x:c>
      <x:c r="F208" t="n">
        <x:f>IFERROR(VLOOKUP(D208,Produits!A:D,4,FALSE),0)</x:f>
        <x:v>1167.28</x:v>
      </x:c>
      <x:c r="G208" t="n">
        <x:v>0</x:v>
      </x:c>
      <x:c r="H208" t="n">
        <x:v>5.5</x:v>
      </x:c>
      <x:c r="I208" t="n">
        <x:f>E208*F208*(1-G208/100)*(1+H208/100)</x:f>
        <x:v>2462.9608</x:v>
      </x:c>
      <x:c r="J208" t="str">
        <x:v>Carte bancaire</x:v>
      </x:c>
      <x:c r="K208" t="str">
        <x:v>Annulée</x:v>
      </x:c>
      <x:c r="L208" t="str"/>
    </x:row>
    <x:row r="209">
      <x:c r="A209" t="n">
        <x:v>46370</x:v>
      </x:c>
      <x:c r="B209" t="str">
        <x:v>VTE-0208</x:v>
      </x:c>
      <x:c r="C209" t="str">
        <x:v>CL-0081</x:v>
      </x:c>
      <x:c r="D209" t="str">
        <x:v>PR-0007</x:v>
      </x:c>
      <x:c r="E209" t="n">
        <x:v>8</x:v>
      </x:c>
      <x:c r="F209" t="n">
        <x:f>IFERROR(VLOOKUP(D209,Produits!A:D,4,FALSE),0)</x:f>
        <x:v>954.08</x:v>
      </x:c>
      <x:c r="G209" t="n">
        <x:v>5</x:v>
      </x:c>
      <x:c r="H209" t="n">
        <x:v>10</x:v>
      </x:c>
      <x:c r="I209" t="n">
        <x:f>E209*F209*(1-G209/100)*(1+H209/100)</x:f>
        <x:v>7976.108800000001</x:v>
      </x:c>
      <x:c r="J209" t="str">
        <x:v>Chèque</x:v>
      </x:c>
      <x:c r="K209" t="str">
        <x:v>En attente</x:v>
      </x:c>
      <x:c r="L209" t="str"/>
    </x:row>
    <x:row r="210">
      <x:c r="A210" t="n">
        <x:v>46384</x:v>
      </x:c>
      <x:c r="B210" t="str">
        <x:v>VTE-0209</x:v>
      </x:c>
      <x:c r="C210" t="str">
        <x:v>CL-0012</x:v>
      </x:c>
      <x:c r="D210" t="str">
        <x:v>PR-0022</x:v>
      </x:c>
      <x:c r="E210" t="n">
        <x:v>7</x:v>
      </x:c>
      <x:c r="F210" t="n">
        <x:f>IFERROR(VLOOKUP(D210,Produits!A:D,4,FALSE),0)</x:f>
        <x:v>866.38</x:v>
      </x:c>
      <x:c r="G210" t="n">
        <x:v>5</x:v>
      </x:c>
      <x:c r="H210" t="n">
        <x:v>20</x:v>
      </x:c>
      <x:c r="I210" t="n">
        <x:f>E210*F210*(1-G210/100)*(1+H210/100)</x:f>
        <x:v>6913.712399999999</x:v>
      </x:c>
      <x:c r="J210" t="str">
        <x:v>Prélèvement</x:v>
      </x:c>
      <x:c r="K210" t="str">
        <x:v>Payée</x:v>
      </x:c>
      <x:c r="L210" t="str"/>
    </x:row>
    <x:row r="211">
      <x:c r="A211" t="n">
        <x:v>46064</x:v>
      </x:c>
      <x:c r="B211" t="str">
        <x:v>VTE-0210</x:v>
      </x:c>
      <x:c r="C211" t="str">
        <x:v>CL-0108</x:v>
      </x:c>
      <x:c r="D211" t="str">
        <x:v>PR-0003</x:v>
      </x:c>
      <x:c r="E211" t="n">
        <x:v>8</x:v>
      </x:c>
      <x:c r="F211" t="n">
        <x:f>IFERROR(VLOOKUP(D211,Produits!A:D,4,FALSE),0)</x:f>
        <x:v>863.9</x:v>
      </x:c>
      <x:c r="G211" t="n">
        <x:v>10</x:v>
      </x:c>
      <x:c r="H211" t="n">
        <x:v>10</x:v>
      </x:c>
      <x:c r="I211" t="n">
        <x:f>E211*F211*(1-G211/100)*(1+H211/100)</x:f>
        <x:v>6842.088000000001</x:v>
      </x:c>
      <x:c r="J211" t="str">
        <x:v>Espèces</x:v>
      </x:c>
      <x:c r="K211" t="str">
        <x:v>Payée</x:v>
      </x:c>
      <x:c r="L211" t="str"/>
    </x:row>
    <x:row r="212">
      <x:c r="A212" t="n">
        <x:v>46073</x:v>
      </x:c>
      <x:c r="B212" t="str">
        <x:v>VTE-0211</x:v>
      </x:c>
      <x:c r="C212" t="str">
        <x:v>CL-0082</x:v>
      </x:c>
      <x:c r="D212" t="str">
        <x:v>PR-0049</x:v>
      </x:c>
      <x:c r="E212" t="n">
        <x:v>1</x:v>
      </x:c>
      <x:c r="F212" t="n">
        <x:f>IFERROR(VLOOKUP(D212,Produits!A:D,4,FALSE),0)</x:f>
        <x:v>477.91</x:v>
      </x:c>
      <x:c r="G212" t="n">
        <x:v>5</x:v>
      </x:c>
      <x:c r="H212" t="n">
        <x:v>20</x:v>
      </x:c>
      <x:c r="I212" t="n">
        <x:f>E212*F212*(1-G212/100)*(1+H212/100)</x:f>
        <x:v>544.8174</x:v>
      </x:c>
      <x:c r="J212" t="str">
        <x:v>Virement</x:v>
      </x:c>
      <x:c r="K212" t="str">
        <x:v>Annulée</x:v>
      </x:c>
      <x:c r="L212" t="str"/>
    </x:row>
    <x:row r="213">
      <x:c r="A213" t="n">
        <x:v>46103</x:v>
      </x:c>
      <x:c r="B213" t="str">
        <x:v>VTE-0212</x:v>
      </x:c>
      <x:c r="C213" t="str">
        <x:v>CL-0035</x:v>
      </x:c>
      <x:c r="D213" t="str">
        <x:v>PR-0025</x:v>
      </x:c>
      <x:c r="E213" t="n">
        <x:v>6</x:v>
      </x:c>
      <x:c r="F213" t="n">
        <x:f>IFERROR(VLOOKUP(D213,Produits!A:D,4,FALSE),0)</x:f>
        <x:v>188.14</x:v>
      </x:c>
      <x:c r="G213" t="n">
        <x:v>0</x:v>
      </x:c>
      <x:c r="H213" t="n">
        <x:v>0</x:v>
      </x:c>
      <x:c r="I213" t="n">
        <x:f>E213*F213*(1-G213/100)*(1+H213/100)</x:f>
        <x:v>1128.84</x:v>
      </x:c>
      <x:c r="J213" t="str">
        <x:v>Espèces</x:v>
      </x:c>
      <x:c r="K213" t="str">
        <x:v>Payée</x:v>
      </x:c>
      <x:c r="L213" t="str"/>
    </x:row>
    <x:row r="214">
      <x:c r="A214" t="n">
        <x:v>46280</x:v>
      </x:c>
      <x:c r="B214" t="str">
        <x:v>VTE-0213</x:v>
      </x:c>
      <x:c r="C214" t="str">
        <x:v>CL-0008</x:v>
      </x:c>
      <x:c r="D214" t="str">
        <x:v>PR-0076</x:v>
      </x:c>
      <x:c r="E214" t="n">
        <x:v>6</x:v>
      </x:c>
      <x:c r="F214" t="n">
        <x:f>IFERROR(VLOOKUP(D214,Produits!A:D,4,FALSE),0)</x:f>
        <x:v>1144.53</x:v>
      </x:c>
      <x:c r="G214" t="n">
        <x:v>5</x:v>
      </x:c>
      <x:c r="H214" t="n">
        <x:v>20</x:v>
      </x:c>
      <x:c r="I214" t="n">
        <x:f>E214*F214*(1-G214/100)*(1+H214/100)</x:f>
        <x:v>7828.5851999999995</x:v>
      </x:c>
      <x:c r="J214" t="str">
        <x:v>Prélèvement</x:v>
      </x:c>
      <x:c r="K214" t="str">
        <x:v>Annulée</x:v>
      </x:c>
      <x:c r="L214" t="str"/>
    </x:row>
    <x:row r="215">
      <x:c r="A215" t="n">
        <x:v>46094</x:v>
      </x:c>
      <x:c r="B215" t="str">
        <x:v>VTE-0214</x:v>
      </x:c>
      <x:c r="C215" t="str">
        <x:v>CL-0034</x:v>
      </x:c>
      <x:c r="D215" t="str">
        <x:v>PR-0070</x:v>
      </x:c>
      <x:c r="E215" t="n">
        <x:v>3</x:v>
      </x:c>
      <x:c r="F215" t="n">
        <x:f>IFERROR(VLOOKUP(D215,Produits!A:D,4,FALSE),0)</x:f>
        <x:v>1031.67</x:v>
      </x:c>
      <x:c r="G215" t="n">
        <x:v>0</x:v>
      </x:c>
      <x:c r="H215" t="n">
        <x:v>0</x:v>
      </x:c>
      <x:c r="I215" t="n">
        <x:f>E215*F215*(1-G215/100)*(1+H215/100)</x:f>
        <x:v>3095.01</x:v>
      </x:c>
      <x:c r="J215" t="str">
        <x:v>Espèces</x:v>
      </x:c>
      <x:c r="K215" t="str">
        <x:v>Annulée</x:v>
      </x:c>
      <x:c r="L215" t="str"/>
    </x:row>
    <x:row r="216">
      <x:c r="A216" t="n">
        <x:v>46222</x:v>
      </x:c>
      <x:c r="B216" t="str">
        <x:v>VTE-0215</x:v>
      </x:c>
      <x:c r="C216" t="str">
        <x:v>CL-0005</x:v>
      </x:c>
      <x:c r="D216" t="str">
        <x:v>PR-0011</x:v>
      </x:c>
      <x:c r="E216" t="n">
        <x:v>2</x:v>
      </x:c>
      <x:c r="F216" t="n">
        <x:f>IFERROR(VLOOKUP(D216,Produits!A:D,4,FALSE),0)</x:f>
        <x:v>545.86</x:v>
      </x:c>
      <x:c r="G216" t="n">
        <x:v>0</x:v>
      </x:c>
      <x:c r="H216" t="n">
        <x:v>5.5</x:v>
      </x:c>
      <x:c r="I216" t="n">
        <x:f>E216*F216*(1-G216/100)*(1+H216/100)</x:f>
        <x:v>1151.7646</x:v>
      </x:c>
      <x:c r="J216" t="str">
        <x:v>Virement</x:v>
      </x:c>
      <x:c r="K216" t="str">
        <x:v>En attente</x:v>
      </x:c>
      <x:c r="L216" t="str"/>
    </x:row>
    <x:row r="217">
      <x:c r="A217" t="n">
        <x:v>46292</x:v>
      </x:c>
      <x:c r="B217" t="str">
        <x:v>VTE-0216</x:v>
      </x:c>
      <x:c r="C217" t="str">
        <x:v>CL-0036</x:v>
      </x:c>
      <x:c r="D217" t="str">
        <x:v>PR-0006</x:v>
      </x:c>
      <x:c r="E217" t="n">
        <x:v>5</x:v>
      </x:c>
      <x:c r="F217" t="n">
        <x:f>IFERROR(VLOOKUP(D217,Produits!A:D,4,FALSE),0)</x:f>
        <x:v>271.93</x:v>
      </x:c>
      <x:c r="G217" t="n">
        <x:v>10</x:v>
      </x:c>
      <x:c r="H217" t="n">
        <x:v>5.5</x:v>
      </x:c>
      <x:c r="I217" t="n">
        <x:f>E217*F217*(1-G217/100)*(1+H217/100)</x:f>
        <x:v>1290.987675</x:v>
      </x:c>
      <x:c r="J217" t="str">
        <x:v>Carte bancaire</x:v>
      </x:c>
      <x:c r="K217" t="str">
        <x:v>Payée</x:v>
      </x:c>
      <x:c r="L217" t="str"/>
    </x:row>
    <x:row r="218">
      <x:c r="A218" t="n">
        <x:v>46279</x:v>
      </x:c>
      <x:c r="B218" t="str">
        <x:v>VTE-0217</x:v>
      </x:c>
      <x:c r="C218" t="str">
        <x:v>CL-0007</x:v>
      </x:c>
      <x:c r="D218" t="str">
        <x:v>PR-0049</x:v>
      </x:c>
      <x:c r="E218" t="n">
        <x:v>8</x:v>
      </x:c>
      <x:c r="F218" t="n">
        <x:f>IFERROR(VLOOKUP(D218,Produits!A:D,4,FALSE),0)</x:f>
        <x:v>477.91</x:v>
      </x:c>
      <x:c r="G218" t="n">
        <x:v>10</x:v>
      </x:c>
      <x:c r="H218" t="n">
        <x:v>5.5</x:v>
      </x:c>
      <x:c r="I218" t="n">
        <x:f>E218*F218*(1-G218/100)*(1+H218/100)</x:f>
        <x:v>3630.20436</x:v>
      </x:c>
      <x:c r="J218" t="str">
        <x:v>Carte bancaire</x:v>
      </x:c>
      <x:c r="K218" t="str">
        <x:v>Annulée</x:v>
      </x:c>
      <x:c r="L218" t="str"/>
    </x:row>
    <x:row r="219">
      <x:c r="A219" t="n">
        <x:v>46211</x:v>
      </x:c>
      <x:c r="B219" t="str">
        <x:v>VTE-0218</x:v>
      </x:c>
      <x:c r="C219" t="str">
        <x:v>CL-0041</x:v>
      </x:c>
      <x:c r="D219" t="str">
        <x:v>PR-0057</x:v>
      </x:c>
      <x:c r="E219" t="n">
        <x:v>5</x:v>
      </x:c>
      <x:c r="F219" t="n">
        <x:f>IFERROR(VLOOKUP(D219,Produits!A:D,4,FALSE),0)</x:f>
        <x:v>1081.77</x:v>
      </x:c>
      <x:c r="G219" t="n">
        <x:v>0</x:v>
      </x:c>
      <x:c r="H219" t="n">
        <x:v>10</x:v>
      </x:c>
      <x:c r="I219" t="n">
        <x:f>E219*F219*(1-G219/100)*(1+H219/100)</x:f>
        <x:v>5949.735000000001</x:v>
      </x:c>
      <x:c r="J219" t="str">
        <x:v>Carte bancaire</x:v>
      </x:c>
      <x:c r="K219" t="str">
        <x:v>En attente</x:v>
      </x:c>
      <x:c r="L219" t="str"/>
    </x:row>
    <x:row r="220">
      <x:c r="A220" t="n">
        <x:v>46033</x:v>
      </x:c>
      <x:c r="B220" t="str">
        <x:v>VTE-0219</x:v>
      </x:c>
      <x:c r="C220" t="str">
        <x:v>CL-0073</x:v>
      </x:c>
      <x:c r="D220" t="str">
        <x:v>PR-0047</x:v>
      </x:c>
      <x:c r="E220" t="n">
        <x:v>8</x:v>
      </x:c>
      <x:c r="F220" t="n">
        <x:f>IFERROR(VLOOKUP(D220,Produits!A:D,4,FALSE),0)</x:f>
        <x:v>414.91</x:v>
      </x:c>
      <x:c r="G220" t="n">
        <x:v>0</x:v>
      </x:c>
      <x:c r="H220" t="n">
        <x:v>5.5</x:v>
      </x:c>
      <x:c r="I220" t="n">
        <x:f>E220*F220*(1-G220/100)*(1+H220/100)</x:f>
        <x:v>3501.8404</x:v>
      </x:c>
      <x:c r="J220" t="str">
        <x:v>Virement</x:v>
      </x:c>
      <x:c r="K220" t="str">
        <x:v>Annulée</x:v>
      </x:c>
      <x:c r="L220" t="str"/>
    </x:row>
    <x:row r="221">
      <x:c r="A221" t="n">
        <x:v>46334</x:v>
      </x:c>
      <x:c r="B221" t="str">
        <x:v>VTE-0220</x:v>
      </x:c>
      <x:c r="C221" t="str">
        <x:v>CL-0050</x:v>
      </x:c>
      <x:c r="D221" t="str">
        <x:v>PR-0021</x:v>
      </x:c>
      <x:c r="E221" t="n">
        <x:v>6</x:v>
      </x:c>
      <x:c r="F221" t="n">
        <x:f>IFERROR(VLOOKUP(D221,Produits!A:D,4,FALSE),0)</x:f>
        <x:v>513.98</x:v>
      </x:c>
      <x:c r="G221" t="n">
        <x:v>0</x:v>
      </x:c>
      <x:c r="H221" t="n">
        <x:v>0</x:v>
      </x:c>
      <x:c r="I221" t="n">
        <x:f>E221*F221*(1-G221/100)*(1+H221/100)</x:f>
        <x:v>3083.88</x:v>
      </x:c>
      <x:c r="J221" t="str">
        <x:v>Carte bancaire</x:v>
      </x:c>
      <x:c r="K221" t="str">
        <x:v>Annulée</x:v>
      </x:c>
      <x:c r="L221" t="str"/>
    </x:row>
    <x:row r="222">
      <x:c r="A222" t="n">
        <x:v>46040</x:v>
      </x:c>
      <x:c r="B222" t="str">
        <x:v>VTE-0221</x:v>
      </x:c>
      <x:c r="C222" t="str">
        <x:v>CL-0033</x:v>
      </x:c>
      <x:c r="D222" t="str">
        <x:v>PR-0001</x:v>
      </x:c>
      <x:c r="E222" t="n">
        <x:v>6</x:v>
      </x:c>
      <x:c r="F222" t="n">
        <x:f>IFERROR(VLOOKUP(D222,Produits!A:D,4,FALSE),0)</x:f>
        <x:v>834.09</x:v>
      </x:c>
      <x:c r="G222" t="n">
        <x:v>0</x:v>
      </x:c>
      <x:c r="H222" t="n">
        <x:v>20</x:v>
      </x:c>
      <x:c r="I222" t="n">
        <x:f>E222*F222*(1-G222/100)*(1+H222/100)</x:f>
        <x:v>6005.447999999999</x:v>
      </x:c>
      <x:c r="J222" t="str">
        <x:v>Espèces</x:v>
      </x:c>
      <x:c r="K222" t="str">
        <x:v>Annulée</x:v>
      </x:c>
      <x:c r="L222" t="str"/>
    </x:row>
    <x:row r="223">
      <x:c r="A223" t="n">
        <x:v>46258</x:v>
      </x:c>
      <x:c r="B223" t="str">
        <x:v>VTE-0222</x:v>
      </x:c>
      <x:c r="C223" t="str">
        <x:v>CL-0006</x:v>
      </x:c>
      <x:c r="D223" t="str">
        <x:v>PR-0005</x:v>
      </x:c>
      <x:c r="E223" t="n">
        <x:v>6</x:v>
      </x:c>
      <x:c r="F223" t="n">
        <x:f>IFERROR(VLOOKUP(D223,Produits!A:D,4,FALSE),0)</x:f>
        <x:v>1132.17</x:v>
      </x:c>
      <x:c r="G223" t="n">
        <x:v>0</x:v>
      </x:c>
      <x:c r="H223" t="n">
        <x:v>10</x:v>
      </x:c>
      <x:c r="I223" t="n">
        <x:f>E223*F223*(1-G223/100)*(1+H223/100)</x:f>
        <x:v>7472.322000000001</x:v>
      </x:c>
      <x:c r="J223" t="str">
        <x:v>Prélèvement</x:v>
      </x:c>
      <x:c r="K223" t="str">
        <x:v>Annulée</x:v>
      </x:c>
      <x:c r="L223" t="str"/>
    </x:row>
    <x:row r="224">
      <x:c r="A224" t="n">
        <x:v>46374</x:v>
      </x:c>
      <x:c r="B224" t="str">
        <x:v>VTE-0223</x:v>
      </x:c>
      <x:c r="C224" t="str">
        <x:v>CL-0108</x:v>
      </x:c>
      <x:c r="D224" t="str">
        <x:v>PR-0064</x:v>
      </x:c>
      <x:c r="E224" t="n">
        <x:v>5</x:v>
      </x:c>
      <x:c r="F224" t="n">
        <x:f>IFERROR(VLOOKUP(D224,Produits!A:D,4,FALSE),0)</x:f>
        <x:v>560.7</x:v>
      </x:c>
      <x:c r="G224" t="n">
        <x:v>0</x:v>
      </x:c>
      <x:c r="H224" t="n">
        <x:v>20</x:v>
      </x:c>
      <x:c r="I224" t="n">
        <x:f>E224*F224*(1-G224/100)*(1+H224/100)</x:f>
        <x:v>3364.2</x:v>
      </x:c>
      <x:c r="J224" t="str">
        <x:v>Prélèvement</x:v>
      </x:c>
      <x:c r="K224" t="str">
        <x:v>Annulée</x:v>
      </x:c>
      <x:c r="L224" t="str"/>
    </x:row>
    <x:row r="225">
      <x:c r="A225" t="n">
        <x:v>46364</x:v>
      </x:c>
      <x:c r="B225" t="str">
        <x:v>VTE-0224</x:v>
      </x:c>
      <x:c r="C225" t="str">
        <x:v>CL-0065</x:v>
      </x:c>
      <x:c r="D225" t="str">
        <x:v>PR-0062</x:v>
      </x:c>
      <x:c r="E225" t="n">
        <x:v>6</x:v>
      </x:c>
      <x:c r="F225" t="n">
        <x:f>IFERROR(VLOOKUP(D225,Produits!A:D,4,FALSE),0)</x:f>
        <x:v>148.86</x:v>
      </x:c>
      <x:c r="G225" t="n">
        <x:v>0</x:v>
      </x:c>
      <x:c r="H225" t="n">
        <x:v>0</x:v>
      </x:c>
      <x:c r="I225" t="n">
        <x:f>E225*F225*(1-G225/100)*(1+H225/100)</x:f>
        <x:v>893.1600000000001</x:v>
      </x:c>
      <x:c r="J225" t="str">
        <x:v>Prélèvement</x:v>
      </x:c>
      <x:c r="K225" t="str">
        <x:v>Annulée</x:v>
      </x:c>
      <x:c r="L225" t="str"/>
    </x:row>
    <x:row r="226">
      <x:c r="A226" t="n">
        <x:v>46317</x:v>
      </x:c>
      <x:c r="B226" t="str">
        <x:v>VTE-0225</x:v>
      </x:c>
      <x:c r="C226" t="str">
        <x:v>CL-0107</x:v>
      </x:c>
      <x:c r="D226" t="str">
        <x:v>PR-0038</x:v>
      </x:c>
      <x:c r="E226" t="n">
        <x:v>3</x:v>
      </x:c>
      <x:c r="F226" t="n">
        <x:f>IFERROR(VLOOKUP(D226,Produits!A:D,4,FALSE),0)</x:f>
        <x:v>527.12</x:v>
      </x:c>
      <x:c r="G226" t="n">
        <x:v>5</x:v>
      </x:c>
      <x:c r="H226" t="n">
        <x:v>10</x:v>
      </x:c>
      <x:c r="I226" t="n">
        <x:f>E226*F226*(1-G226/100)*(1+H226/100)</x:f>
        <x:v>1652.5212000000004</x:v>
      </x:c>
      <x:c r="J226" t="str">
        <x:v>Espèces</x:v>
      </x:c>
      <x:c r="K226" t="str">
        <x:v>Payée</x:v>
      </x:c>
      <x:c r="L226" t="str"/>
    </x:row>
    <x:row r="227">
      <x:c r="A227" t="n">
        <x:v>46384</x:v>
      </x:c>
      <x:c r="B227" t="str">
        <x:v>VTE-0226</x:v>
      </x:c>
      <x:c r="C227" t="str">
        <x:v>CL-0032</x:v>
      </x:c>
      <x:c r="D227" t="str">
        <x:v>PR-0049</x:v>
      </x:c>
      <x:c r="E227" t="n">
        <x:v>3</x:v>
      </x:c>
      <x:c r="F227" t="n">
        <x:f>IFERROR(VLOOKUP(D227,Produits!A:D,4,FALSE),0)</x:f>
        <x:v>477.91</x:v>
      </x:c>
      <x:c r="G227" t="n">
        <x:v>0</x:v>
      </x:c>
      <x:c r="H227" t="n">
        <x:v>10</x:v>
      </x:c>
      <x:c r="I227" t="n">
        <x:f>E227*F227*(1-G227/100)*(1+H227/100)</x:f>
        <x:v>1577.103</x:v>
      </x:c>
      <x:c r="J227" t="str">
        <x:v>Virement</x:v>
      </x:c>
      <x:c r="K227" t="str">
        <x:v>Annulée</x:v>
      </x:c>
      <x:c r="L227" t="str"/>
    </x:row>
    <x:row r="228">
      <x:c r="A228" t="n">
        <x:v>46052</x:v>
      </x:c>
      <x:c r="B228" t="str">
        <x:v>VTE-0227</x:v>
      </x:c>
      <x:c r="C228" t="str">
        <x:v>CL-0039</x:v>
      </x:c>
      <x:c r="D228" t="str">
        <x:v>PR-0022</x:v>
      </x:c>
      <x:c r="E228" t="n">
        <x:v>6</x:v>
      </x:c>
      <x:c r="F228" t="n">
        <x:f>IFERROR(VLOOKUP(D228,Produits!A:D,4,FALSE),0)</x:f>
        <x:v>866.38</x:v>
      </x:c>
      <x:c r="G228" t="n">
        <x:v>0</x:v>
      </x:c>
      <x:c r="H228" t="n">
        <x:v>20</x:v>
      </x:c>
      <x:c r="I228" t="n">
        <x:f>E228*F228*(1-G228/100)*(1+H228/100)</x:f>
        <x:v>6237.936</x:v>
      </x:c>
      <x:c r="J228" t="str">
        <x:v>Virement</x:v>
      </x:c>
      <x:c r="K228" t="str">
        <x:v>En attente</x:v>
      </x:c>
      <x:c r="L228" t="str"/>
    </x:row>
    <x:row r="229">
      <x:c r="A229" t="n">
        <x:v>46325</x:v>
      </x:c>
      <x:c r="B229" t="str">
        <x:v>VTE-0228</x:v>
      </x:c>
      <x:c r="C229" t="str">
        <x:v>CL-0073</x:v>
      </x:c>
      <x:c r="D229" t="str">
        <x:v>PR-0011</x:v>
      </x:c>
      <x:c r="E229" t="n">
        <x:v>3</x:v>
      </x:c>
      <x:c r="F229" t="n">
        <x:f>IFERROR(VLOOKUP(D229,Produits!A:D,4,FALSE),0)</x:f>
        <x:v>545.86</x:v>
      </x:c>
      <x:c r="G229" t="n">
        <x:v>5</x:v>
      </x:c>
      <x:c r="H229" t="n">
        <x:v>5.5</x:v>
      </x:c>
      <x:c r="I229" t="n">
        <x:f>E229*F229*(1-G229/100)*(1+H229/100)</x:f>
        <x:v>1641.2645549999997</x:v>
      </x:c>
      <x:c r="J229" t="str">
        <x:v>Chèque</x:v>
      </x:c>
      <x:c r="K229" t="str">
        <x:v>En attente</x:v>
      </x:c>
      <x:c r="L229" t="str"/>
    </x:row>
    <x:row r="230">
      <x:c r="A230" t="n">
        <x:v>46234</x:v>
      </x:c>
      <x:c r="B230" t="str">
        <x:v>VTE-0229</x:v>
      </x:c>
      <x:c r="C230" t="str">
        <x:v>CL-0098</x:v>
      </x:c>
      <x:c r="D230" t="str">
        <x:v>PR-0059</x:v>
      </x:c>
      <x:c r="E230" t="n">
        <x:v>6</x:v>
      </x:c>
      <x:c r="F230" t="n">
        <x:f>IFERROR(VLOOKUP(D230,Produits!A:D,4,FALSE),0)</x:f>
        <x:v>550.21</x:v>
      </x:c>
      <x:c r="G230" t="n">
        <x:v>10</x:v>
      </x:c>
      <x:c r="H230" t="n">
        <x:v>10</x:v>
      </x:c>
      <x:c r="I230" t="n">
        <x:f>E230*F230*(1-G230/100)*(1+H230/100)</x:f>
        <x:v>3268.2474000000007</x:v>
      </x:c>
      <x:c r="J230" t="str">
        <x:v>Espèces</x:v>
      </x:c>
      <x:c r="K230" t="str">
        <x:v>Payée</x:v>
      </x:c>
      <x:c r="L230" t="str"/>
    </x:row>
    <x:row r="231">
      <x:c r="A231" t="n">
        <x:v>46025</x:v>
      </x:c>
      <x:c r="B231" t="str">
        <x:v>VTE-0230</x:v>
      </x:c>
      <x:c r="C231" t="str">
        <x:v>CL-0113</x:v>
      </x:c>
      <x:c r="D231" t="str">
        <x:v>PR-0080</x:v>
      </x:c>
      <x:c r="E231" t="n">
        <x:v>4</x:v>
      </x:c>
      <x:c r="F231" t="n">
        <x:f>IFERROR(VLOOKUP(D231,Produits!A:D,4,FALSE),0)</x:f>
        <x:v>235.76</x:v>
      </x:c>
      <x:c r="G231" t="n">
        <x:v>5</x:v>
      </x:c>
      <x:c r="H231" t="n">
        <x:v>10</x:v>
      </x:c>
      <x:c r="I231" t="n">
        <x:f>E231*F231*(1-G231/100)*(1+H231/100)</x:f>
        <x:v>985.4768</x:v>
      </x:c>
      <x:c r="J231" t="str">
        <x:v>Virement</x:v>
      </x:c>
      <x:c r="K231" t="str">
        <x:v>En attente</x:v>
      </x:c>
      <x:c r="L231" t="str"/>
    </x:row>
    <x:row r="232">
      <x:c r="A232" t="n">
        <x:v>46123</x:v>
      </x:c>
      <x:c r="B232" t="str">
        <x:v>VTE-0231</x:v>
      </x:c>
      <x:c r="C232" t="str">
        <x:v>CL-0075</x:v>
      </x:c>
      <x:c r="D232" t="str">
        <x:v>PR-0044</x:v>
      </x:c>
      <x:c r="E232" t="n">
        <x:v>8</x:v>
      </x:c>
      <x:c r="F232" t="n">
        <x:f>IFERROR(VLOOKUP(D232,Produits!A:D,4,FALSE),0)</x:f>
        <x:v>352.57</x:v>
      </x:c>
      <x:c r="G232" t="n">
        <x:v>0</x:v>
      </x:c>
      <x:c r="H232" t="n">
        <x:v>5.5</x:v>
      </x:c>
      <x:c r="I232" t="n">
        <x:f>E232*F232*(1-G232/100)*(1+H232/100)</x:f>
        <x:v>2975.6908</x:v>
      </x:c>
      <x:c r="J232" t="str">
        <x:v>Prélèvement</x:v>
      </x:c>
      <x:c r="K232" t="str">
        <x:v>Annulée</x:v>
      </x:c>
      <x:c r="L232" t="str"/>
    </x:row>
    <x:row r="233">
      <x:c r="A233" t="n">
        <x:v>46382</x:v>
      </x:c>
      <x:c r="B233" t="str">
        <x:v>VTE-0232</x:v>
      </x:c>
      <x:c r="C233" t="str">
        <x:v>CL-0011</x:v>
      </x:c>
      <x:c r="D233" t="str">
        <x:v>PR-0073</x:v>
      </x:c>
      <x:c r="E233" t="n">
        <x:v>8</x:v>
      </x:c>
      <x:c r="F233" t="n">
        <x:f>IFERROR(VLOOKUP(D233,Produits!A:D,4,FALSE),0)</x:f>
        <x:v>1032.15</x:v>
      </x:c>
      <x:c r="G233" t="n">
        <x:v>10</x:v>
      </x:c>
      <x:c r="H233" t="n">
        <x:v>0</x:v>
      </x:c>
      <x:c r="I233" t="n">
        <x:f>E233*F233*(1-G233/100)*(1+H233/100)</x:f>
        <x:v>7431.4800000000005</x:v>
      </x:c>
      <x:c r="J233" t="str">
        <x:v>Chèque</x:v>
      </x:c>
      <x:c r="K233" t="str">
        <x:v>Annulée</x:v>
      </x:c>
      <x:c r="L233" t="str"/>
    </x:row>
    <x:row r="234">
      <x:c r="A234" t="n">
        <x:v>46247</x:v>
      </x:c>
      <x:c r="B234" t="str">
        <x:v>VTE-0233</x:v>
      </x:c>
      <x:c r="C234" t="str">
        <x:v>CL-0046</x:v>
      </x:c>
      <x:c r="D234" t="str">
        <x:v>PR-0022</x:v>
      </x:c>
      <x:c r="E234" t="n">
        <x:v>5</x:v>
      </x:c>
      <x:c r="F234" t="n">
        <x:f>IFERROR(VLOOKUP(D234,Produits!A:D,4,FALSE),0)</x:f>
        <x:v>866.38</x:v>
      </x:c>
      <x:c r="G234" t="n">
        <x:v>10</x:v>
      </x:c>
      <x:c r="H234" t="n">
        <x:v>10</x:v>
      </x:c>
      <x:c r="I234" t="n">
        <x:f>E234*F234*(1-G234/100)*(1+H234/100)</x:f>
        <x:v>4288.581</x:v>
      </x:c>
      <x:c r="J234" t="str">
        <x:v>Chèque</x:v>
      </x:c>
      <x:c r="K234" t="str">
        <x:v>Payée</x:v>
      </x:c>
      <x:c r="L234" t="str"/>
    </x:row>
    <x:row r="235">
      <x:c r="A235" t="n">
        <x:v>46319</x:v>
      </x:c>
      <x:c r="B235" t="str">
        <x:v>VTE-0234</x:v>
      </x:c>
      <x:c r="C235" t="str">
        <x:v>CL-0027</x:v>
      </x:c>
      <x:c r="D235" t="str">
        <x:v>PR-0058</x:v>
      </x:c>
      <x:c r="E235" t="n">
        <x:v>6</x:v>
      </x:c>
      <x:c r="F235" t="n">
        <x:f>IFERROR(VLOOKUP(D235,Produits!A:D,4,FALSE),0)</x:f>
        <x:v>657.69</x:v>
      </x:c>
      <x:c r="G235" t="n">
        <x:v>5</x:v>
      </x:c>
      <x:c r="H235" t="n">
        <x:v>0</x:v>
      </x:c>
      <x:c r="I235" t="n">
        <x:f>E235*F235*(1-G235/100)*(1+H235/100)</x:f>
        <x:v>3748.833</x:v>
      </x:c>
      <x:c r="J235" t="str">
        <x:v>Prélèvement</x:v>
      </x:c>
      <x:c r="K235" t="str">
        <x:v>En attente</x:v>
      </x:c>
      <x:c r="L235" t="str"/>
    </x:row>
    <x:row r="236">
      <x:c r="A236" t="n">
        <x:v>46101</x:v>
      </x:c>
      <x:c r="B236" t="str">
        <x:v>VTE-0235</x:v>
      </x:c>
      <x:c r="C236" t="str">
        <x:v>CL-0056</x:v>
      </x:c>
      <x:c r="D236" t="str">
        <x:v>PR-0031</x:v>
      </x:c>
      <x:c r="E236" t="n">
        <x:v>5</x:v>
      </x:c>
      <x:c r="F236" t="n">
        <x:f>IFERROR(VLOOKUP(D236,Produits!A:D,4,FALSE),0)</x:f>
        <x:v>352.09</x:v>
      </x:c>
      <x:c r="G236" t="n">
        <x:v>0</x:v>
      </x:c>
      <x:c r="H236" t="n">
        <x:v>20</x:v>
      </x:c>
      <x:c r="I236" t="n">
        <x:f>E236*F236*(1-G236/100)*(1+H236/100)</x:f>
        <x:v>2112.5399999999995</x:v>
      </x:c>
      <x:c r="J236" t="str">
        <x:v>Virement</x:v>
      </x:c>
      <x:c r="K236" t="str">
        <x:v>Payée</x:v>
      </x:c>
      <x:c r="L236" t="str"/>
    </x:row>
    <x:row r="237">
      <x:c r="A237" t="n">
        <x:v>46338</x:v>
      </x:c>
      <x:c r="B237" t="str">
        <x:v>VTE-0236</x:v>
      </x:c>
      <x:c r="C237" t="str">
        <x:v>CL-0067</x:v>
      </x:c>
      <x:c r="D237" t="str">
        <x:v>PR-0037</x:v>
      </x:c>
      <x:c r="E237" t="n">
        <x:v>8</x:v>
      </x:c>
      <x:c r="F237" t="n">
        <x:f>IFERROR(VLOOKUP(D237,Produits!A:D,4,FALSE),0)</x:f>
        <x:v>1167.28</x:v>
      </x:c>
      <x:c r="G237" t="n">
        <x:v>0</x:v>
      </x:c>
      <x:c r="H237" t="n">
        <x:v>20</x:v>
      </x:c>
      <x:c r="I237" t="n">
        <x:f>E237*F237*(1-G237/100)*(1+H237/100)</x:f>
        <x:v>11205.887999999999</x:v>
      </x:c>
      <x:c r="J237" t="str">
        <x:v>Prélèvement</x:v>
      </x:c>
      <x:c r="K237" t="str">
        <x:v>En attente</x:v>
      </x:c>
      <x:c r="L237" t="str"/>
    </x:row>
    <x:row r="238">
      <x:c r="A238" t="n">
        <x:v>46154</x:v>
      </x:c>
      <x:c r="B238" t="str">
        <x:v>VTE-0237</x:v>
      </x:c>
      <x:c r="C238" t="str">
        <x:v>CL-0076</x:v>
      </x:c>
      <x:c r="D238" t="str">
        <x:v>PR-0032</x:v>
      </x:c>
      <x:c r="E238" t="n">
        <x:v>6</x:v>
      </x:c>
      <x:c r="F238" t="n">
        <x:f>IFERROR(VLOOKUP(D238,Produits!A:D,4,FALSE),0)</x:f>
        <x:v>212.05</x:v>
      </x:c>
      <x:c r="G238" t="n">
        <x:v>0</x:v>
      </x:c>
      <x:c r="H238" t="n">
        <x:v>20</x:v>
      </x:c>
      <x:c r="I238" t="n">
        <x:f>E238*F238*(1-G238/100)*(1+H238/100)</x:f>
        <x:v>1526.7600000000002</x:v>
      </x:c>
      <x:c r="J238" t="str">
        <x:v>Chèque</x:v>
      </x:c>
      <x:c r="K238" t="str">
        <x:v>Payée</x:v>
      </x:c>
      <x:c r="L238" t="str"/>
    </x:row>
    <x:row r="239">
      <x:c r="A239" t="n">
        <x:v>46289</x:v>
      </x:c>
      <x:c r="B239" t="str">
        <x:v>VTE-0238</x:v>
      </x:c>
      <x:c r="C239" t="str">
        <x:v>CL-0056</x:v>
      </x:c>
      <x:c r="D239" t="str">
        <x:v>PR-0021</x:v>
      </x:c>
      <x:c r="E239" t="n">
        <x:v>2</x:v>
      </x:c>
      <x:c r="F239" t="n">
        <x:f>IFERROR(VLOOKUP(D239,Produits!A:D,4,FALSE),0)</x:f>
        <x:v>513.98</x:v>
      </x:c>
      <x:c r="G239" t="n">
        <x:v>10</x:v>
      </x:c>
      <x:c r="H239" t="n">
        <x:v>0</x:v>
      </x:c>
      <x:c r="I239" t="n">
        <x:f>E239*F239*(1-G239/100)*(1+H239/100)</x:f>
        <x:v>925.1640000000001</x:v>
      </x:c>
      <x:c r="J239" t="str">
        <x:v>Espèces</x:v>
      </x:c>
      <x:c r="K239" t="str">
        <x:v>Annulée</x:v>
      </x:c>
      <x:c r="L239" t="str"/>
    </x:row>
    <x:row r="240">
      <x:c r="A240" t="n">
        <x:v>46112</x:v>
      </x:c>
      <x:c r="B240" t="str">
        <x:v>VTE-0239</x:v>
      </x:c>
      <x:c r="C240" t="str">
        <x:v>CL-0050</x:v>
      </x:c>
      <x:c r="D240" t="str">
        <x:v>PR-0036</x:v>
      </x:c>
      <x:c r="E240" t="n">
        <x:v>4</x:v>
      </x:c>
      <x:c r="F240" t="n">
        <x:f>IFERROR(VLOOKUP(D240,Produits!A:D,4,FALSE),0)</x:f>
        <x:v>882.61</x:v>
      </x:c>
      <x:c r="G240" t="n">
        <x:v>0</x:v>
      </x:c>
      <x:c r="H240" t="n">
        <x:v>20</x:v>
      </x:c>
      <x:c r="I240" t="n">
        <x:f>E240*F240*(1-G240/100)*(1+H240/100)</x:f>
        <x:v>4236.528</x:v>
      </x:c>
      <x:c r="J240" t="str">
        <x:v>Carte bancaire</x:v>
      </x:c>
      <x:c r="K240" t="str">
        <x:v>Annulée</x:v>
      </x:c>
      <x:c r="L240" t="str"/>
    </x:row>
    <x:row r="241">
      <x:c r="A241" t="n">
        <x:v>46031</x:v>
      </x:c>
      <x:c r="B241" t="str">
        <x:v>VTE-0240</x:v>
      </x:c>
      <x:c r="C241" t="str">
        <x:v>CL-0010</x:v>
      </x:c>
      <x:c r="D241" t="str">
        <x:v>PR-0039</x:v>
      </x:c>
      <x:c r="E241" t="n">
        <x:v>8</x:v>
      </x:c>
      <x:c r="F241" t="n">
        <x:f>IFERROR(VLOOKUP(D241,Produits!A:D,4,FALSE),0)</x:f>
        <x:v>1072.05</x:v>
      </x:c>
      <x:c r="G241" t="n">
        <x:v>0</x:v>
      </x:c>
      <x:c r="H241" t="n">
        <x:v>0</x:v>
      </x:c>
      <x:c r="I241" t="n">
        <x:f>E241*F241*(1-G241/100)*(1+H241/100)</x:f>
        <x:v>8576.4</x:v>
      </x:c>
      <x:c r="J241" t="str">
        <x:v>Carte bancaire</x:v>
      </x:c>
      <x:c r="K241" t="str">
        <x:v>En attente</x:v>
      </x:c>
      <x:c r="L241" t="str"/>
    </x:row>
    <x:row r="242">
      <x:c r="A242" t="n">
        <x:v>46240</x:v>
      </x:c>
      <x:c r="B242" t="str">
        <x:v>VTE-0241</x:v>
      </x:c>
      <x:c r="C242" t="str">
        <x:v>CL-0120</x:v>
      </x:c>
      <x:c r="D242" t="str">
        <x:v>PR-0033</x:v>
      </x:c>
      <x:c r="E242" t="n">
        <x:v>8</x:v>
      </x:c>
      <x:c r="F242" t="n">
        <x:f>IFERROR(VLOOKUP(D242,Produits!A:D,4,FALSE),0)</x:f>
        <x:v>658.63</x:v>
      </x:c>
      <x:c r="G242" t="n">
        <x:v>0</x:v>
      </x:c>
      <x:c r="H242" t="n">
        <x:v>0</x:v>
      </x:c>
      <x:c r="I242" t="n">
        <x:f>E242*F242*(1-G242/100)*(1+H242/100)</x:f>
        <x:v>5269.04</x:v>
      </x:c>
      <x:c r="J242" t="str">
        <x:v>Chèque</x:v>
      </x:c>
      <x:c r="K242" t="str">
        <x:v>Payée</x:v>
      </x:c>
      <x:c r="L242" t="str"/>
    </x:row>
    <x:row r="243">
      <x:c r="A243" t="n">
        <x:v>46247</x:v>
      </x:c>
      <x:c r="B243" t="str">
        <x:v>VTE-0242</x:v>
      </x:c>
      <x:c r="C243" t="str">
        <x:v>CL-0110</x:v>
      </x:c>
      <x:c r="D243" t="str">
        <x:v>PR-0001</x:v>
      </x:c>
      <x:c r="E243" t="n">
        <x:v>2</x:v>
      </x:c>
      <x:c r="F243" t="n">
        <x:f>IFERROR(VLOOKUP(D243,Produits!A:D,4,FALSE),0)</x:f>
        <x:v>834.09</x:v>
      </x:c>
      <x:c r="G243" t="n">
        <x:v>0</x:v>
      </x:c>
      <x:c r="H243" t="n">
        <x:v>0</x:v>
      </x:c>
      <x:c r="I243" t="n">
        <x:f>E243*F243*(1-G243/100)*(1+H243/100)</x:f>
        <x:v>1668.18</x:v>
      </x:c>
      <x:c r="J243" t="str">
        <x:v>Chèque</x:v>
      </x:c>
      <x:c r="K243" t="str">
        <x:v>Annulée</x:v>
      </x:c>
      <x:c r="L243" t="str"/>
    </x:row>
    <x:row r="244">
      <x:c r="A244" t="n">
        <x:v>46075</x:v>
      </x:c>
      <x:c r="B244" t="str">
        <x:v>VTE-0243</x:v>
      </x:c>
      <x:c r="C244" t="str">
        <x:v>CL-0050</x:v>
      </x:c>
      <x:c r="D244" t="str">
        <x:v>PR-0059</x:v>
      </x:c>
      <x:c r="E244" t="n">
        <x:v>1</x:v>
      </x:c>
      <x:c r="F244" t="n">
        <x:f>IFERROR(VLOOKUP(D244,Produits!A:D,4,FALSE),0)</x:f>
        <x:v>550.21</x:v>
      </x:c>
      <x:c r="G244" t="n">
        <x:v>0</x:v>
      </x:c>
      <x:c r="H244" t="n">
        <x:v>5.5</x:v>
      </x:c>
      <x:c r="I244" t="n">
        <x:f>E244*F244*(1-G244/100)*(1+H244/100)</x:f>
        <x:v>580.47155</x:v>
      </x:c>
      <x:c r="J244" t="str">
        <x:v>Espèces</x:v>
      </x:c>
      <x:c r="K244" t="str">
        <x:v>Annulée</x:v>
      </x:c>
      <x:c r="L244" t="str"/>
    </x:row>
    <x:row r="245">
      <x:c r="A245" t="n">
        <x:v>46066</x:v>
      </x:c>
      <x:c r="B245" t="str">
        <x:v>VTE-0244</x:v>
      </x:c>
      <x:c r="C245" t="str">
        <x:v>CL-0018</x:v>
      </x:c>
      <x:c r="D245" t="str">
        <x:v>PR-0038</x:v>
      </x:c>
      <x:c r="E245" t="n">
        <x:v>5</x:v>
      </x:c>
      <x:c r="F245" t="n">
        <x:f>IFERROR(VLOOKUP(D245,Produits!A:D,4,FALSE),0)</x:f>
        <x:v>527.12</x:v>
      </x:c>
      <x:c r="G245" t="n">
        <x:v>0</x:v>
      </x:c>
      <x:c r="H245" t="n">
        <x:v>0</x:v>
      </x:c>
      <x:c r="I245" t="n">
        <x:f>E245*F245*(1-G245/100)*(1+H245/100)</x:f>
        <x:v>2635.6</x:v>
      </x:c>
      <x:c r="J245" t="str">
        <x:v>Carte bancaire</x:v>
      </x:c>
      <x:c r="K245" t="str">
        <x:v>Annulée</x:v>
      </x:c>
      <x:c r="L245" t="str"/>
    </x:row>
    <x:row r="246">
      <x:c r="A246" t="n">
        <x:v>46364</x:v>
      </x:c>
      <x:c r="B246" t="str">
        <x:v>VTE-0245</x:v>
      </x:c>
      <x:c r="C246" t="str">
        <x:v>CL-0067</x:v>
      </x:c>
      <x:c r="D246" t="str">
        <x:v>PR-0004</x:v>
      </x:c>
      <x:c r="E246" t="n">
        <x:v>5</x:v>
      </x:c>
      <x:c r="F246" t="n">
        <x:f>IFERROR(VLOOKUP(D246,Produits!A:D,4,FALSE),0)</x:f>
        <x:v>663.21</x:v>
      </x:c>
      <x:c r="G246" t="n">
        <x:v>0</x:v>
      </x:c>
      <x:c r="H246" t="n">
        <x:v>10</x:v>
      </x:c>
      <x:c r="I246" t="n">
        <x:f>E246*F246*(1-G246/100)*(1+H246/100)</x:f>
        <x:v>3647.6550000000007</x:v>
      </x:c>
      <x:c r="J246" t="str">
        <x:v>Chèque</x:v>
      </x:c>
      <x:c r="K246" t="str">
        <x:v>Annulée</x:v>
      </x:c>
      <x:c r="L246" t="str"/>
    </x:row>
    <x:row r="247">
      <x:c r="A247" t="n">
        <x:v>46322</x:v>
      </x:c>
      <x:c r="B247" t="str">
        <x:v>VTE-0246</x:v>
      </x:c>
      <x:c r="C247" t="str">
        <x:v>CL-0086</x:v>
      </x:c>
      <x:c r="D247" t="str">
        <x:v>PR-0056</x:v>
      </x:c>
      <x:c r="E247" t="n">
        <x:v>7</x:v>
      </x:c>
      <x:c r="F247" t="n">
        <x:f>IFERROR(VLOOKUP(D247,Produits!A:D,4,FALSE),0)</x:f>
        <x:v>569.3</x:v>
      </x:c>
      <x:c r="G247" t="n">
        <x:v>0</x:v>
      </x:c>
      <x:c r="H247" t="n">
        <x:v>5.5</x:v>
      </x:c>
      <x:c r="I247" t="n">
        <x:f>E247*F247*(1-G247/100)*(1+H247/100)</x:f>
        <x:v>4204.280499999999</x:v>
      </x:c>
      <x:c r="J247" t="str">
        <x:v>Espèces</x:v>
      </x:c>
      <x:c r="K247" t="str">
        <x:v>En attente</x:v>
      </x:c>
      <x:c r="L247" t="str"/>
    </x:row>
    <x:row r="248">
      <x:c r="A248" t="n">
        <x:v>46283</x:v>
      </x:c>
      <x:c r="B248" t="str">
        <x:v>VTE-0247</x:v>
      </x:c>
      <x:c r="C248" t="str">
        <x:v>CL-0055</x:v>
      </x:c>
      <x:c r="D248" t="str">
        <x:v>PR-0024</x:v>
      </x:c>
      <x:c r="E248" t="n">
        <x:v>2</x:v>
      </x:c>
      <x:c r="F248" t="n">
        <x:f>IFERROR(VLOOKUP(D248,Produits!A:D,4,FALSE),0)</x:f>
        <x:v>458.6</x:v>
      </x:c>
      <x:c r="G248" t="n">
        <x:v>0</x:v>
      </x:c>
      <x:c r="H248" t="n">
        <x:v>20</x:v>
      </x:c>
      <x:c r="I248" t="n">
        <x:f>E248*F248*(1-G248/100)*(1+H248/100)</x:f>
        <x:v>1100.64</x:v>
      </x:c>
      <x:c r="J248" t="str">
        <x:v>Espèces</x:v>
      </x:c>
      <x:c r="K248" t="str">
        <x:v>Payée</x:v>
      </x:c>
      <x:c r="L248" t="str"/>
    </x:row>
    <x:row r="249">
      <x:c r="A249" t="n">
        <x:v>46041</x:v>
      </x:c>
      <x:c r="B249" t="str">
        <x:v>VTE-0248</x:v>
      </x:c>
      <x:c r="C249" t="str">
        <x:v>CL-0030</x:v>
      </x:c>
      <x:c r="D249" t="str">
        <x:v>PR-0039</x:v>
      </x:c>
      <x:c r="E249" t="n">
        <x:v>4</x:v>
      </x:c>
      <x:c r="F249" t="n">
        <x:f>IFERROR(VLOOKUP(D249,Produits!A:D,4,FALSE),0)</x:f>
        <x:v>1072.05</x:v>
      </x:c>
      <x:c r="G249" t="n">
        <x:v>5</x:v>
      </x:c>
      <x:c r="H249" t="n">
        <x:v>10</x:v>
      </x:c>
      <x:c r="I249" t="n">
        <x:f>E249*F249*(1-G249/100)*(1+H249/100)</x:f>
        <x:v>4481.169</x:v>
      </x:c>
      <x:c r="J249" t="str">
        <x:v>Chèque</x:v>
      </x:c>
      <x:c r="K249" t="str">
        <x:v>Payée</x:v>
      </x:c>
      <x:c r="L249" t="str"/>
    </x:row>
    <x:row r="250">
      <x:c r="A250" t="n">
        <x:v>46125</x:v>
      </x:c>
      <x:c r="B250" t="str">
        <x:v>VTE-0249</x:v>
      </x:c>
      <x:c r="C250" t="str">
        <x:v>CL-0094</x:v>
      </x:c>
      <x:c r="D250" t="str">
        <x:v>PR-0070</x:v>
      </x:c>
      <x:c r="E250" t="n">
        <x:v>8</x:v>
      </x:c>
      <x:c r="F250" t="n">
        <x:f>IFERROR(VLOOKUP(D250,Produits!A:D,4,FALSE),0)</x:f>
        <x:v>1031.67</x:v>
      </x:c>
      <x:c r="G250" t="n">
        <x:v>5</x:v>
      </x:c>
      <x:c r="H250" t="n">
        <x:v>0</x:v>
      </x:c>
      <x:c r="I250" t="n">
        <x:f>E250*F250*(1-G250/100)*(1+H250/100)</x:f>
        <x:v>7840.692</x:v>
      </x:c>
      <x:c r="J250" t="str">
        <x:v>Espèces</x:v>
      </x:c>
      <x:c r="K250" t="str">
        <x:v>En attente</x:v>
      </x:c>
      <x:c r="L250" t="str"/>
    </x:row>
    <x:row r="251">
      <x:c r="A251" t="n">
        <x:v>46233</x:v>
      </x:c>
      <x:c r="B251" t="str">
        <x:v>VTE-0250</x:v>
      </x:c>
      <x:c r="C251" t="str">
        <x:v>CL-0025</x:v>
      </x:c>
      <x:c r="D251" t="str">
        <x:v>PR-0025</x:v>
      </x:c>
      <x:c r="E251" t="n">
        <x:v>3</x:v>
      </x:c>
      <x:c r="F251" t="n">
        <x:f>IFERROR(VLOOKUP(D251,Produits!A:D,4,FALSE),0)</x:f>
        <x:v>188.14</x:v>
      </x:c>
      <x:c r="G251" t="n">
        <x:v>0</x:v>
      </x:c>
      <x:c r="H251" t="n">
        <x:v>20</x:v>
      </x:c>
      <x:c r="I251" t="n">
        <x:f>E251*F251*(1-G251/100)*(1+H251/100)</x:f>
        <x:v>677.304</x:v>
      </x:c>
      <x:c r="J251" t="str">
        <x:v>Espèces</x:v>
      </x:c>
      <x:c r="K251" t="str">
        <x:v>Annulée</x:v>
      </x:c>
      <x:c r="L251" t="str"/>
    </x:row>
    <x:row r="252">
      <x:c r="A252" t="n">
        <x:v>46241</x:v>
      </x:c>
      <x:c r="B252" t="str">
        <x:v>VTE-0251</x:v>
      </x:c>
      <x:c r="C252" t="str">
        <x:v>CL-0051</x:v>
      </x:c>
      <x:c r="D252" t="str">
        <x:v>PR-0036</x:v>
      </x:c>
      <x:c r="E252" t="n">
        <x:v>4</x:v>
      </x:c>
      <x:c r="F252" t="n">
        <x:f>IFERROR(VLOOKUP(D252,Produits!A:D,4,FALSE),0)</x:f>
        <x:v>882.61</x:v>
      </x:c>
      <x:c r="G252" t="n">
        <x:v>0</x:v>
      </x:c>
      <x:c r="H252" t="n">
        <x:v>10</x:v>
      </x:c>
      <x:c r="I252" t="n">
        <x:f>E252*F252*(1-G252/100)*(1+H252/100)</x:f>
        <x:v>3883.4840000000004</x:v>
      </x:c>
      <x:c r="J252" t="str">
        <x:v>Virement</x:v>
      </x:c>
      <x:c r="K252" t="str">
        <x:v>Payée</x:v>
      </x:c>
      <x:c r="L252" t="str"/>
    </x:row>
    <x:row r="253">
      <x:c r="A253" t="n">
        <x:v>46096</x:v>
      </x:c>
      <x:c r="B253" t="str">
        <x:v>VTE-0252</x:v>
      </x:c>
      <x:c r="C253" t="str">
        <x:v>CL-0073</x:v>
      </x:c>
      <x:c r="D253" t="str">
        <x:v>PR-0049</x:v>
      </x:c>
      <x:c r="E253" t="n">
        <x:v>7</x:v>
      </x:c>
      <x:c r="F253" t="n">
        <x:f>IFERROR(VLOOKUP(D253,Produits!A:D,4,FALSE),0)</x:f>
        <x:v>477.91</x:v>
      </x:c>
      <x:c r="G253" t="n">
        <x:v>0</x:v>
      </x:c>
      <x:c r="H253" t="n">
        <x:v>0</x:v>
      </x:c>
      <x:c r="I253" t="n">
        <x:f>E253*F253*(1-G253/100)*(1+H253/100)</x:f>
        <x:v>3345.3700000000003</x:v>
      </x:c>
      <x:c r="J253" t="str">
        <x:v>Carte bancaire</x:v>
      </x:c>
      <x:c r="K253" t="str">
        <x:v>Annulée</x:v>
      </x:c>
      <x:c r="L253" t="str"/>
    </x:row>
    <x:row r="254">
      <x:c r="A254" t="n">
        <x:v>46284</x:v>
      </x:c>
      <x:c r="B254" t="str">
        <x:v>VTE-0253</x:v>
      </x:c>
      <x:c r="C254" t="str">
        <x:v>CL-0100</x:v>
      </x:c>
      <x:c r="D254" t="str">
        <x:v>PR-0042</x:v>
      </x:c>
      <x:c r="E254" t="n">
        <x:v>3</x:v>
      </x:c>
      <x:c r="F254" t="n">
        <x:f>IFERROR(VLOOKUP(D254,Produits!A:D,4,FALSE),0)</x:f>
        <x:v>1088.44</x:v>
      </x:c>
      <x:c r="G254" t="n">
        <x:v>0</x:v>
      </x:c>
      <x:c r="H254" t="n">
        <x:v>10</x:v>
      </x:c>
      <x:c r="I254" t="n">
        <x:f>E254*F254*(1-G254/100)*(1+H254/100)</x:f>
        <x:v>3591.8520000000003</x:v>
      </x:c>
      <x:c r="J254" t="str">
        <x:v>Carte bancaire</x:v>
      </x:c>
      <x:c r="K254" t="str">
        <x:v>Annulée</x:v>
      </x:c>
      <x:c r="L254" t="str"/>
    </x:row>
    <x:row r="255">
      <x:c r="A255" t="n">
        <x:v>46135</x:v>
      </x:c>
      <x:c r="B255" t="str">
        <x:v>VTE-0254</x:v>
      </x:c>
      <x:c r="C255" t="str">
        <x:v>CL-0096</x:v>
      </x:c>
      <x:c r="D255" t="str">
        <x:v>PR-0013</x:v>
      </x:c>
      <x:c r="E255" t="n">
        <x:v>2</x:v>
      </x:c>
      <x:c r="F255" t="n">
        <x:f>IFERROR(VLOOKUP(D255,Produits!A:D,4,FALSE),0)</x:f>
        <x:v>1092.06</x:v>
      </x:c>
      <x:c r="G255" t="n">
        <x:v>0</x:v>
      </x:c>
      <x:c r="H255" t="n">
        <x:v>0</x:v>
      </x:c>
      <x:c r="I255" t="n">
        <x:f>E255*F255*(1-G255/100)*(1+H255/100)</x:f>
        <x:v>2184.12</x:v>
      </x:c>
      <x:c r="J255" t="str">
        <x:v>Chèque</x:v>
      </x:c>
      <x:c r="K255" t="str">
        <x:v>Payée</x:v>
      </x:c>
      <x:c r="L255" t="str"/>
    </x:row>
    <x:row r="256">
      <x:c r="A256" t="n">
        <x:v>46304</x:v>
      </x:c>
      <x:c r="B256" t="str">
        <x:v>VTE-0255</x:v>
      </x:c>
      <x:c r="C256" t="str">
        <x:v>CL-0030</x:v>
      </x:c>
      <x:c r="D256" t="str">
        <x:v>PR-0071</x:v>
      </x:c>
      <x:c r="E256" t="n">
        <x:v>7</x:v>
      </x:c>
      <x:c r="F256" t="n">
        <x:f>IFERROR(VLOOKUP(D256,Produits!A:D,4,FALSE),0)</x:f>
        <x:v>557.12</x:v>
      </x:c>
      <x:c r="G256" t="n">
        <x:v>5</x:v>
      </x:c>
      <x:c r="H256" t="n">
        <x:v>20</x:v>
      </x:c>
      <x:c r="I256" t="n">
        <x:f>E256*F256*(1-G256/100)*(1+H256/100)</x:f>
        <x:v>4445.817599999999</x:v>
      </x:c>
      <x:c r="J256" t="str">
        <x:v>Prélèvement</x:v>
      </x:c>
      <x:c r="K256" t="str">
        <x:v>En attente</x:v>
      </x:c>
      <x:c r="L256" t="str"/>
    </x:row>
    <x:row r="257">
      <x:c r="A257" t="n">
        <x:v>46365</x:v>
      </x:c>
      <x:c r="B257" t="str">
        <x:v>VTE-0256</x:v>
      </x:c>
      <x:c r="C257" t="str">
        <x:v>CL-0029</x:v>
      </x:c>
      <x:c r="D257" t="str">
        <x:v>PR-0017</x:v>
      </x:c>
      <x:c r="E257" t="n">
        <x:v>8</x:v>
      </x:c>
      <x:c r="F257" t="n">
        <x:f>IFERROR(VLOOKUP(D257,Produits!A:D,4,FALSE),0)</x:f>
        <x:v>385.1</x:v>
      </x:c>
      <x:c r="G257" t="n">
        <x:v>0</x:v>
      </x:c>
      <x:c r="H257" t="n">
        <x:v>10</x:v>
      </x:c>
      <x:c r="I257" t="n">
        <x:f>E257*F257*(1-G257/100)*(1+H257/100)</x:f>
        <x:v>3388.8800000000006</x:v>
      </x:c>
      <x:c r="J257" t="str">
        <x:v>Virement</x:v>
      </x:c>
      <x:c r="K257" t="str">
        <x:v>Payée</x:v>
      </x:c>
      <x:c r="L257" t="str"/>
    </x:row>
    <x:row r="258">
      <x:c r="A258" t="n">
        <x:v>46350</x:v>
      </x:c>
      <x:c r="B258" t="str">
        <x:v>VTE-0257</x:v>
      </x:c>
      <x:c r="C258" t="str">
        <x:v>CL-0078</x:v>
      </x:c>
      <x:c r="D258" t="str">
        <x:v>PR-0030</x:v>
      </x:c>
      <x:c r="E258" t="n">
        <x:v>7</x:v>
      </x:c>
      <x:c r="F258" t="n">
        <x:f>IFERROR(VLOOKUP(D258,Produits!A:D,4,FALSE),0)</x:f>
        <x:v>162.9</x:v>
      </x:c>
      <x:c r="G258" t="n">
        <x:v>0</x:v>
      </x:c>
      <x:c r="H258" t="n">
        <x:v>10</x:v>
      </x:c>
      <x:c r="I258" t="n">
        <x:f>E258*F258*(1-G258/100)*(1+H258/100)</x:f>
        <x:v>1254.3300000000002</x:v>
      </x:c>
      <x:c r="J258" t="str">
        <x:v>Carte bancaire</x:v>
      </x:c>
      <x:c r="K258" t="str">
        <x:v>Payée</x:v>
      </x:c>
      <x:c r="L258" t="str"/>
    </x:row>
    <x:row r="259">
      <x:c r="A259" t="n">
        <x:v>46240</x:v>
      </x:c>
      <x:c r="B259" t="str">
        <x:v>VTE-0258</x:v>
      </x:c>
      <x:c r="C259" t="str">
        <x:v>CL-0045</x:v>
      </x:c>
      <x:c r="D259" t="str">
        <x:v>PR-0011</x:v>
      </x:c>
      <x:c r="E259" t="n">
        <x:v>6</x:v>
      </x:c>
      <x:c r="F259" t="n">
        <x:f>IFERROR(VLOOKUP(D259,Produits!A:D,4,FALSE),0)</x:f>
        <x:v>545.86</x:v>
      </x:c>
      <x:c r="G259" t="n">
        <x:v>5</x:v>
      </x:c>
      <x:c r="H259" t="n">
        <x:v>5.5</x:v>
      </x:c>
      <x:c r="I259" t="n">
        <x:f>E259*F259*(1-G259/100)*(1+H259/100)</x:f>
        <x:v>3282.5291099999995</x:v>
      </x:c>
      <x:c r="J259" t="str">
        <x:v>Virement</x:v>
      </x:c>
      <x:c r="K259" t="str">
        <x:v>En attente</x:v>
      </x:c>
      <x:c r="L259" t="str"/>
    </x:row>
    <x:row r="260">
      <x:c r="A260" t="n">
        <x:v>46280</x:v>
      </x:c>
      <x:c r="B260" t="str">
        <x:v>VTE-0259</x:v>
      </x:c>
      <x:c r="C260" t="str">
        <x:v>CL-0002</x:v>
      </x:c>
      <x:c r="D260" t="str">
        <x:v>PR-0020</x:v>
      </x:c>
      <x:c r="E260" t="n">
        <x:v>3</x:v>
      </x:c>
      <x:c r="F260" t="n">
        <x:f>IFERROR(VLOOKUP(D260,Produits!A:D,4,FALSE),0)</x:f>
        <x:v>780.75</x:v>
      </x:c>
      <x:c r="G260" t="n">
        <x:v>0</x:v>
      </x:c>
      <x:c r="H260" t="n">
        <x:v>20</x:v>
      </x:c>
      <x:c r="I260" t="n">
        <x:f>E260*F260*(1-G260/100)*(1+H260/100)</x:f>
        <x:v>2810.7</x:v>
      </x:c>
      <x:c r="J260" t="str">
        <x:v>Prélèvement</x:v>
      </x:c>
      <x:c r="K260" t="str">
        <x:v>Payée</x:v>
      </x:c>
      <x:c r="L260" t="str"/>
    </x:row>
    <x:row r="261">
      <x:c r="A261" t="n">
        <x:v>46099</x:v>
      </x:c>
      <x:c r="B261" t="str">
        <x:v>VTE-0260</x:v>
      </x:c>
      <x:c r="C261" t="str">
        <x:v>CL-0061</x:v>
      </x:c>
      <x:c r="D261" t="str">
        <x:v>PR-0010</x:v>
      </x:c>
      <x:c r="E261" t="n">
        <x:v>8</x:v>
      </x:c>
      <x:c r="F261" t="n">
        <x:f>IFERROR(VLOOKUP(D261,Produits!A:D,4,FALSE),0)</x:f>
        <x:v>522.28</x:v>
      </x:c>
      <x:c r="G261" t="n">
        <x:v>10</x:v>
      </x:c>
      <x:c r="H261" t="n">
        <x:v>20</x:v>
      </x:c>
      <x:c r="I261" t="n">
        <x:f>E261*F261*(1-G261/100)*(1+H261/100)</x:f>
        <x:v>4512.499199999999</x:v>
      </x:c>
      <x:c r="J261" t="str">
        <x:v>Virement</x:v>
      </x:c>
      <x:c r="K261" t="str">
        <x:v>Payée</x:v>
      </x:c>
      <x:c r="L261" t="str"/>
    </x:row>
    <x:row r="262">
      <x:c r="A262" t="n">
        <x:v>46253</x:v>
      </x:c>
      <x:c r="B262" t="str">
        <x:v>VTE-0261</x:v>
      </x:c>
      <x:c r="C262" t="str">
        <x:v>CL-0102</x:v>
      </x:c>
      <x:c r="D262" t="str">
        <x:v>PR-0068</x:v>
      </x:c>
      <x:c r="E262" t="n">
        <x:v>1</x:v>
      </x:c>
      <x:c r="F262" t="n">
        <x:f>IFERROR(VLOOKUP(D262,Produits!A:D,4,FALSE),0)</x:f>
        <x:v>1057.32</x:v>
      </x:c>
      <x:c r="G262" t="n">
        <x:v>5</x:v>
      </x:c>
      <x:c r="H262" t="n">
        <x:v>0</x:v>
      </x:c>
      <x:c r="I262" t="n">
        <x:f>E262*F262*(1-G262/100)*(1+H262/100)</x:f>
        <x:v>1004.4539999999998</x:v>
      </x:c>
      <x:c r="J262" t="str">
        <x:v>Virement</x:v>
      </x:c>
      <x:c r="K262" t="str">
        <x:v>En attente</x:v>
      </x:c>
      <x:c r="L262" t="str"/>
    </x:row>
    <x:row r="263">
      <x:c r="A263" t="n">
        <x:v>46240</x:v>
      </x:c>
      <x:c r="B263" t="str">
        <x:v>VTE-0262</x:v>
      </x:c>
      <x:c r="C263" t="str">
        <x:v>CL-0103</x:v>
      </x:c>
      <x:c r="D263" t="str">
        <x:v>PR-0029</x:v>
      </x:c>
      <x:c r="E263" t="n">
        <x:v>2</x:v>
      </x:c>
      <x:c r="F263" t="n">
        <x:f>IFERROR(VLOOKUP(D263,Produits!A:D,4,FALSE),0)</x:f>
        <x:v>1067.89</x:v>
      </x:c>
      <x:c r="G263" t="n">
        <x:v>10</x:v>
      </x:c>
      <x:c r="H263" t="n">
        <x:v>20</x:v>
      </x:c>
      <x:c r="I263" t="n">
        <x:f>E263*F263*(1-G263/100)*(1+H263/100)</x:f>
        <x:v>2306.6424</x:v>
      </x:c>
      <x:c r="J263" t="str">
        <x:v>Prélèvement</x:v>
      </x:c>
      <x:c r="K263" t="str">
        <x:v>Annulée</x:v>
      </x:c>
      <x:c r="L263" t="str"/>
    </x:row>
    <x:row r="264">
      <x:c r="A264" t="n">
        <x:v>46082</x:v>
      </x:c>
      <x:c r="B264" t="str">
        <x:v>VTE-0263</x:v>
      </x:c>
      <x:c r="C264" t="str">
        <x:v>CL-0115</x:v>
      </x:c>
      <x:c r="D264" t="str">
        <x:v>PR-0020</x:v>
      </x:c>
      <x:c r="E264" t="n">
        <x:v>3</x:v>
      </x:c>
      <x:c r="F264" t="n">
        <x:f>IFERROR(VLOOKUP(D264,Produits!A:D,4,FALSE),0)</x:f>
        <x:v>780.75</x:v>
      </x:c>
      <x:c r="G264" t="n">
        <x:v>0</x:v>
      </x:c>
      <x:c r="H264" t="n">
        <x:v>10</x:v>
      </x:c>
      <x:c r="I264" t="n">
        <x:f>E264*F264*(1-G264/100)*(1+H264/100)</x:f>
        <x:v>2576.4750000000004</x:v>
      </x:c>
      <x:c r="J264" t="str">
        <x:v>Prélèvement</x:v>
      </x:c>
      <x:c r="K264" t="str">
        <x:v>En attente</x:v>
      </x:c>
      <x:c r="L264" t="str"/>
    </x:row>
    <x:row r="265">
      <x:c r="A265" t="n">
        <x:v>46175</x:v>
      </x:c>
      <x:c r="B265" t="str">
        <x:v>VTE-0264</x:v>
      </x:c>
      <x:c r="C265" t="str">
        <x:v>CL-0078</x:v>
      </x:c>
      <x:c r="D265" t="str">
        <x:v>PR-0049</x:v>
      </x:c>
      <x:c r="E265" t="n">
        <x:v>1</x:v>
      </x:c>
      <x:c r="F265" t="n">
        <x:f>IFERROR(VLOOKUP(D265,Produits!A:D,4,FALSE),0)</x:f>
        <x:v>477.91</x:v>
      </x:c>
      <x:c r="G265" t="n">
        <x:v>0</x:v>
      </x:c>
      <x:c r="H265" t="n">
        <x:v>0</x:v>
      </x:c>
      <x:c r="I265" t="n">
        <x:f>E265*F265*(1-G265/100)*(1+H265/100)</x:f>
        <x:v>477.91</x:v>
      </x:c>
      <x:c r="J265" t="str">
        <x:v>Carte bancaire</x:v>
      </x:c>
      <x:c r="K265" t="str">
        <x:v>En attente</x:v>
      </x:c>
      <x:c r="L265" t="str"/>
    </x:row>
    <x:row r="266">
      <x:c r="A266" t="n">
        <x:v>46112</x:v>
      </x:c>
      <x:c r="B266" t="str">
        <x:v>VTE-0265</x:v>
      </x:c>
      <x:c r="C266" t="str">
        <x:v>CL-0080</x:v>
      </x:c>
      <x:c r="D266" t="str">
        <x:v>PR-0079</x:v>
      </x:c>
      <x:c r="E266" t="n">
        <x:v>5</x:v>
      </x:c>
      <x:c r="F266" t="n">
        <x:f>IFERROR(VLOOKUP(D266,Produits!A:D,4,FALSE),0)</x:f>
        <x:v>378.85</x:v>
      </x:c>
      <x:c r="G266" t="n">
        <x:v>5</x:v>
      </x:c>
      <x:c r="H266" t="n">
        <x:v>10</x:v>
      </x:c>
      <x:c r="I266" t="n">
        <x:f>E266*F266*(1-G266/100)*(1+H266/100)</x:f>
        <x:v>1979.49125</x:v>
      </x:c>
      <x:c r="J266" t="str">
        <x:v>Carte bancaire</x:v>
      </x:c>
      <x:c r="K266" t="str">
        <x:v>Payée</x:v>
      </x:c>
      <x:c r="L266" t="str"/>
    </x:row>
    <x:row r="267">
      <x:c r="A267" t="n">
        <x:v>46066</x:v>
      </x:c>
      <x:c r="B267" t="str">
        <x:v>VTE-0266</x:v>
      </x:c>
      <x:c r="C267" t="str">
        <x:v>CL-0067</x:v>
      </x:c>
      <x:c r="D267" t="str">
        <x:v>PR-0059</x:v>
      </x:c>
      <x:c r="E267" t="n">
        <x:v>6</x:v>
      </x:c>
      <x:c r="F267" t="n">
        <x:f>IFERROR(VLOOKUP(D267,Produits!A:D,4,FALSE),0)</x:f>
        <x:v>550.21</x:v>
      </x:c>
      <x:c r="G267" t="n">
        <x:v>10</x:v>
      </x:c>
      <x:c r="H267" t="n">
        <x:v>20</x:v>
      </x:c>
      <x:c r="I267" t="n">
        <x:f>E267*F267*(1-G267/100)*(1+H267/100)</x:f>
        <x:v>3565.3608000000004</x:v>
      </x:c>
      <x:c r="J267" t="str">
        <x:v>Prélèvement</x:v>
      </x:c>
      <x:c r="K267" t="str">
        <x:v>Annulée</x:v>
      </x:c>
      <x:c r="L267" t="str"/>
    </x:row>
    <x:row r="268">
      <x:c r="A268" t="n">
        <x:v>46183</x:v>
      </x:c>
      <x:c r="B268" t="str">
        <x:v>VTE-0267</x:v>
      </x:c>
      <x:c r="C268" t="str">
        <x:v>CL-0106</x:v>
      </x:c>
      <x:c r="D268" t="str">
        <x:v>PR-0059</x:v>
      </x:c>
      <x:c r="E268" t="n">
        <x:v>1</x:v>
      </x:c>
      <x:c r="F268" t="n">
        <x:f>IFERROR(VLOOKUP(D268,Produits!A:D,4,FALSE),0)</x:f>
        <x:v>550.21</x:v>
      </x:c>
      <x:c r="G268" t="n">
        <x:v>10</x:v>
      </x:c>
      <x:c r="H268" t="n">
        <x:v>10</x:v>
      </x:c>
      <x:c r="I268" t="n">
        <x:f>E268*F268*(1-G268/100)*(1+H268/100)</x:f>
        <x:v>544.7079000000001</x:v>
      </x:c>
      <x:c r="J268" t="str">
        <x:v>Chèque</x:v>
      </x:c>
      <x:c r="K268" t="str">
        <x:v>Payée</x:v>
      </x:c>
      <x:c r="L268" t="str"/>
    </x:row>
    <x:row r="269">
      <x:c r="A269" t="n">
        <x:v>46075</x:v>
      </x:c>
      <x:c r="B269" t="str">
        <x:v>VTE-0268</x:v>
      </x:c>
      <x:c r="C269" t="str">
        <x:v>CL-0057</x:v>
      </x:c>
      <x:c r="D269" t="str">
        <x:v>PR-0078</x:v>
      </x:c>
      <x:c r="E269" t="n">
        <x:v>6</x:v>
      </x:c>
      <x:c r="F269" t="n">
        <x:f>IFERROR(VLOOKUP(D269,Produits!A:D,4,FALSE),0)</x:f>
        <x:v>1165.01</x:v>
      </x:c>
      <x:c r="G269" t="n">
        <x:v>5</x:v>
      </x:c>
      <x:c r="H269" t="n">
        <x:v>10</x:v>
      </x:c>
      <x:c r="I269" t="n">
        <x:f>E269*F269*(1-G269/100)*(1+H269/100)</x:f>
        <x:v>7304.6127</x:v>
      </x:c>
      <x:c r="J269" t="str">
        <x:v>Chèque</x:v>
      </x:c>
      <x:c r="K269" t="str">
        <x:v>Annulée</x:v>
      </x:c>
      <x:c r="L269" t="str"/>
    </x:row>
    <x:row r="270">
      <x:c r="A270" t="n">
        <x:v>46108</x:v>
      </x:c>
      <x:c r="B270" t="str">
        <x:v>VTE-0269</x:v>
      </x:c>
      <x:c r="C270" t="str">
        <x:v>CL-0095</x:v>
      </x:c>
      <x:c r="D270" t="str">
        <x:v>PR-0066</x:v>
      </x:c>
      <x:c r="E270" t="n">
        <x:v>2</x:v>
      </x:c>
      <x:c r="F270" t="n">
        <x:f>IFERROR(VLOOKUP(D270,Produits!A:D,4,FALSE),0)</x:f>
        <x:v>480.42</x:v>
      </x:c>
      <x:c r="G270" t="n">
        <x:v>10</x:v>
      </x:c>
      <x:c r="H270" t="n">
        <x:v>20</x:v>
      </x:c>
      <x:c r="I270" t="n">
        <x:f>E270*F270*(1-G270/100)*(1+H270/100)</x:f>
        <x:v>1037.7072</x:v>
      </x:c>
      <x:c r="J270" t="str">
        <x:v>Prélèvement</x:v>
      </x:c>
      <x:c r="K270" t="str">
        <x:v>Annulée</x:v>
      </x:c>
      <x:c r="L270" t="str"/>
    </x:row>
    <x:row r="271">
      <x:c r="A271" t="n">
        <x:v>46347</x:v>
      </x:c>
      <x:c r="B271" t="str">
        <x:v>VTE-0270</x:v>
      </x:c>
      <x:c r="C271" t="str">
        <x:v>CL-0109</x:v>
      </x:c>
      <x:c r="D271" t="str">
        <x:v>PR-0051</x:v>
      </x:c>
      <x:c r="E271" t="n">
        <x:v>7</x:v>
      </x:c>
      <x:c r="F271" t="n">
        <x:f>IFERROR(VLOOKUP(D271,Produits!A:D,4,FALSE),0)</x:f>
        <x:v>49.82</x:v>
      </x:c>
      <x:c r="G271" t="n">
        <x:v>5</x:v>
      </x:c>
      <x:c r="H271" t="n">
        <x:v>5.5</x:v>
      </x:c>
      <x:c r="I271" t="n">
        <x:f>E271*F271*(1-G271/100)*(1+H271/100)</x:f>
        <x:v>349.52466499999997</x:v>
      </x:c>
      <x:c r="J271" t="str">
        <x:v>Espèces</x:v>
      </x:c>
      <x:c r="K271" t="str">
        <x:v>Annulée</x:v>
      </x:c>
      <x:c r="L271" t="str"/>
    </x:row>
    <x:row r="272">
      <x:c r="A272" t="n">
        <x:v>46221</x:v>
      </x:c>
      <x:c r="B272" t="str">
        <x:v>VTE-0271</x:v>
      </x:c>
      <x:c r="C272" t="str">
        <x:v>CL-0107</x:v>
      </x:c>
      <x:c r="D272" t="str">
        <x:v>PR-0080</x:v>
      </x:c>
      <x:c r="E272" t="n">
        <x:v>4</x:v>
      </x:c>
      <x:c r="F272" t="n">
        <x:f>IFERROR(VLOOKUP(D272,Produits!A:D,4,FALSE),0)</x:f>
        <x:v>235.76</x:v>
      </x:c>
      <x:c r="G272" t="n">
        <x:v>10</x:v>
      </x:c>
      <x:c r="H272" t="n">
        <x:v>0</x:v>
      </x:c>
      <x:c r="I272" t="n">
        <x:f>E272*F272*(1-G272/100)*(1+H272/100)</x:f>
        <x:v>848.736</x:v>
      </x:c>
      <x:c r="J272" t="str">
        <x:v>Prélèvement</x:v>
      </x:c>
      <x:c r="K272" t="str">
        <x:v>En attente</x:v>
      </x:c>
      <x:c r="L272" t="str"/>
    </x:row>
    <x:row r="273">
      <x:c r="A273" t="n">
        <x:v>46049</x:v>
      </x:c>
      <x:c r="B273" t="str">
        <x:v>VTE-0272</x:v>
      </x:c>
      <x:c r="C273" t="str">
        <x:v>CL-0102</x:v>
      </x:c>
      <x:c r="D273" t="str">
        <x:v>PR-0008</x:v>
      </x:c>
      <x:c r="E273" t="n">
        <x:v>1</x:v>
      </x:c>
      <x:c r="F273" t="n">
        <x:f>IFERROR(VLOOKUP(D273,Produits!A:D,4,FALSE),0)</x:f>
        <x:v>1134.7</x:v>
      </x:c>
      <x:c r="G273" t="n">
        <x:v>0</x:v>
      </x:c>
      <x:c r="H273" t="n">
        <x:v>20</x:v>
      </x:c>
      <x:c r="I273" t="n">
        <x:f>E273*F273*(1-G273/100)*(1+H273/100)</x:f>
        <x:v>1361.64</x:v>
      </x:c>
      <x:c r="J273" t="str">
        <x:v>Carte bancaire</x:v>
      </x:c>
      <x:c r="K273" t="str">
        <x:v>Payée</x:v>
      </x:c>
      <x:c r="L273" t="str"/>
    </x:row>
    <x:row r="274">
      <x:c r="A274" t="n">
        <x:v>46383</x:v>
      </x:c>
      <x:c r="B274" t="str">
        <x:v>VTE-0273</x:v>
      </x:c>
      <x:c r="C274" t="str">
        <x:v>CL-0069</x:v>
      </x:c>
      <x:c r="D274" t="str">
        <x:v>PR-0037</x:v>
      </x:c>
      <x:c r="E274" t="n">
        <x:v>6</x:v>
      </x:c>
      <x:c r="F274" t="n">
        <x:f>IFERROR(VLOOKUP(D274,Produits!A:D,4,FALSE),0)</x:f>
        <x:v>1167.28</x:v>
      </x:c>
      <x:c r="G274" t="n">
        <x:v>0</x:v>
      </x:c>
      <x:c r="H274" t="n">
        <x:v>20</x:v>
      </x:c>
      <x:c r="I274" t="n">
        <x:f>E274*F274*(1-G274/100)*(1+H274/100)</x:f>
        <x:v>8404.416</x:v>
      </x:c>
      <x:c r="J274" t="str">
        <x:v>Prélèvement</x:v>
      </x:c>
      <x:c r="K274" t="str">
        <x:v>En attente</x:v>
      </x:c>
      <x:c r="L274" t="str"/>
    </x:row>
    <x:row r="275">
      <x:c r="A275" t="n">
        <x:v>46365</x:v>
      </x:c>
      <x:c r="B275" t="str">
        <x:v>VTE-0274</x:v>
      </x:c>
      <x:c r="C275" t="str">
        <x:v>CL-0058</x:v>
      </x:c>
      <x:c r="D275" t="str">
        <x:v>PR-0042</x:v>
      </x:c>
      <x:c r="E275" t="n">
        <x:v>2</x:v>
      </x:c>
      <x:c r="F275" t="n">
        <x:f>IFERROR(VLOOKUP(D275,Produits!A:D,4,FALSE),0)</x:f>
        <x:v>1088.44</x:v>
      </x:c>
      <x:c r="G275" t="n">
        <x:v>10</x:v>
      </x:c>
      <x:c r="H275" t="n">
        <x:v>0</x:v>
      </x:c>
      <x:c r="I275" t="n">
        <x:f>E275*F275*(1-G275/100)*(1+H275/100)</x:f>
        <x:v>1959.1920000000002</x:v>
      </x:c>
      <x:c r="J275" t="str">
        <x:v>Prélèvement</x:v>
      </x:c>
      <x:c r="K275" t="str">
        <x:v>En attente</x:v>
      </x:c>
      <x:c r="L275" t="str"/>
    </x:row>
    <x:row r="276">
      <x:c r="A276" t="n">
        <x:v>46184</x:v>
      </x:c>
      <x:c r="B276" t="str">
        <x:v>VTE-0275</x:v>
      </x:c>
      <x:c r="C276" t="str">
        <x:v>CL-0037</x:v>
      </x:c>
      <x:c r="D276" t="str">
        <x:v>PR-0038</x:v>
      </x:c>
      <x:c r="E276" t="n">
        <x:v>4</x:v>
      </x:c>
      <x:c r="F276" t="n">
        <x:f>IFERROR(VLOOKUP(D276,Produits!A:D,4,FALSE),0)</x:f>
        <x:v>527.12</x:v>
      </x:c>
      <x:c r="G276" t="n">
        <x:v>0</x:v>
      </x:c>
      <x:c r="H276" t="n">
        <x:v>0</x:v>
      </x:c>
      <x:c r="I276" t="n">
        <x:f>E276*F276*(1-G276/100)*(1+H276/100)</x:f>
        <x:v>2108.48</x:v>
      </x:c>
      <x:c r="J276" t="str">
        <x:v>Espèces</x:v>
      </x:c>
      <x:c r="K276" t="str">
        <x:v>Payée</x:v>
      </x:c>
      <x:c r="L276" t="str"/>
    </x:row>
    <x:row r="277">
      <x:c r="A277" t="n">
        <x:v>46039</x:v>
      </x:c>
      <x:c r="B277" t="str">
        <x:v>VTE-0276</x:v>
      </x:c>
      <x:c r="C277" t="str">
        <x:v>CL-0002</x:v>
      </x:c>
      <x:c r="D277" t="str">
        <x:v>PR-0027</x:v>
      </x:c>
      <x:c r="E277" t="n">
        <x:v>8</x:v>
      </x:c>
      <x:c r="F277" t="n">
        <x:f>IFERROR(VLOOKUP(D277,Produits!A:D,4,FALSE),0)</x:f>
        <x:v>1134.29</x:v>
      </x:c>
      <x:c r="G277" t="n">
        <x:v>5</x:v>
      </x:c>
      <x:c r="H277" t="n">
        <x:v>0</x:v>
      </x:c>
      <x:c r="I277" t="n">
        <x:f>E277*F277*(1-G277/100)*(1+H277/100)</x:f>
        <x:v>8620.604</x:v>
      </x:c>
      <x:c r="J277" t="str">
        <x:v>Virement</x:v>
      </x:c>
      <x:c r="K277" t="str">
        <x:v>En attente</x:v>
      </x:c>
      <x:c r="L277" t="str"/>
    </x:row>
    <x:row r="278">
      <x:c r="A278" t="n">
        <x:v>46057</x:v>
      </x:c>
      <x:c r="B278" t="str">
        <x:v>VTE-0277</x:v>
      </x:c>
      <x:c r="C278" t="str">
        <x:v>CL-0039</x:v>
      </x:c>
      <x:c r="D278" t="str">
        <x:v>PR-0066</x:v>
      </x:c>
      <x:c r="E278" t="n">
        <x:v>8</x:v>
      </x:c>
      <x:c r="F278" t="n">
        <x:f>IFERROR(VLOOKUP(D278,Produits!A:D,4,FALSE),0)</x:f>
        <x:v>480.42</x:v>
      </x:c>
      <x:c r="G278" t="n">
        <x:v>0</x:v>
      </x:c>
      <x:c r="H278" t="n">
        <x:v>0</x:v>
      </x:c>
      <x:c r="I278" t="n">
        <x:f>E278*F278*(1-G278/100)*(1+H278/100)</x:f>
        <x:v>3843.36</x:v>
      </x:c>
      <x:c r="J278" t="str">
        <x:v>Virement</x:v>
      </x:c>
      <x:c r="K278" t="str">
        <x:v>Annulée</x:v>
      </x:c>
      <x:c r="L278" t="str"/>
    </x:row>
    <x:row r="279">
      <x:c r="A279" t="n">
        <x:v>46217</x:v>
      </x:c>
      <x:c r="B279" t="str">
        <x:v>VTE-0278</x:v>
      </x:c>
      <x:c r="C279" t="str">
        <x:v>CL-0087</x:v>
      </x:c>
      <x:c r="D279" t="str">
        <x:v>PR-0047</x:v>
      </x:c>
      <x:c r="E279" t="n">
        <x:v>7</x:v>
      </x:c>
      <x:c r="F279" t="n">
        <x:f>IFERROR(VLOOKUP(D279,Produits!A:D,4,FALSE),0)</x:f>
        <x:v>414.91</x:v>
      </x:c>
      <x:c r="G279" t="n">
        <x:v>0</x:v>
      </x:c>
      <x:c r="H279" t="n">
        <x:v>0</x:v>
      </x:c>
      <x:c r="I279" t="n">
        <x:f>E279*F279*(1-G279/100)*(1+H279/100)</x:f>
        <x:v>2904.3700000000003</x:v>
      </x:c>
      <x:c r="J279" t="str">
        <x:v>Chèque</x:v>
      </x:c>
      <x:c r="K279" t="str">
        <x:v>Payée</x:v>
      </x:c>
      <x:c r="L279" t="str"/>
    </x:row>
    <x:row r="280">
      <x:c r="A280" t="n">
        <x:v>46125</x:v>
      </x:c>
      <x:c r="B280" t="str">
        <x:v>VTE-0279</x:v>
      </x:c>
      <x:c r="C280" t="str">
        <x:v>CL-0015</x:v>
      </x:c>
      <x:c r="D280" t="str">
        <x:v>PR-0027</x:v>
      </x:c>
      <x:c r="E280" t="n">
        <x:v>2</x:v>
      </x:c>
      <x:c r="F280" t="n">
        <x:f>IFERROR(VLOOKUP(D280,Produits!A:D,4,FALSE),0)</x:f>
        <x:v>1134.29</x:v>
      </x:c>
      <x:c r="G280" t="n">
        <x:v>0</x:v>
      </x:c>
      <x:c r="H280" t="n">
        <x:v>5.5</x:v>
      </x:c>
      <x:c r="I280" t="n">
        <x:f>E280*F280*(1-G280/100)*(1+H280/100)</x:f>
        <x:v>2393.3518999999997</x:v>
      </x:c>
      <x:c r="J280" t="str">
        <x:v>Prélèvement</x:v>
      </x:c>
      <x:c r="K280" t="str">
        <x:v>Annulée</x:v>
      </x:c>
      <x:c r="L280" t="str"/>
    </x:row>
    <x:row r="281">
      <x:c r="A281" t="n">
        <x:v>46261</x:v>
      </x:c>
      <x:c r="B281" t="str">
        <x:v>VTE-0280</x:v>
      </x:c>
      <x:c r="C281" t="str">
        <x:v>CL-0053</x:v>
      </x:c>
      <x:c r="D281" t="str">
        <x:v>PR-0061</x:v>
      </x:c>
      <x:c r="E281" t="n">
        <x:v>5</x:v>
      </x:c>
      <x:c r="F281" t="n">
        <x:f>IFERROR(VLOOKUP(D281,Produits!A:D,4,FALSE),0)</x:f>
        <x:v>890.47</x:v>
      </x:c>
      <x:c r="G281" t="n">
        <x:v>5</x:v>
      </x:c>
      <x:c r="H281" t="n">
        <x:v>0</x:v>
      </x:c>
      <x:c r="I281" t="n">
        <x:f>E281*F281*(1-G281/100)*(1+H281/100)</x:f>
        <x:v>4229.7325</x:v>
      </x:c>
      <x:c r="J281" t="str">
        <x:v>Carte bancaire</x:v>
      </x:c>
      <x:c r="K281" t="str">
        <x:v>En attente</x:v>
      </x:c>
      <x:c r="L281" t="str"/>
    </x:row>
    <x:row r="282">
      <x:c r="A282" t="n">
        <x:v>46279</x:v>
      </x:c>
      <x:c r="B282" t="str">
        <x:v>VTE-0281</x:v>
      </x:c>
      <x:c r="C282" t="str">
        <x:v>CL-0057</x:v>
      </x:c>
      <x:c r="D282" t="str">
        <x:v>PR-0071</x:v>
      </x:c>
      <x:c r="E282" t="n">
        <x:v>6</x:v>
      </x:c>
      <x:c r="F282" t="n">
        <x:f>IFERROR(VLOOKUP(D282,Produits!A:D,4,FALSE),0)</x:f>
        <x:v>557.12</x:v>
      </x:c>
      <x:c r="G282" t="n">
        <x:v>0</x:v>
      </x:c>
      <x:c r="H282" t="n">
        <x:v>0</x:v>
      </x:c>
      <x:c r="I282" t="n">
        <x:f>E282*F282*(1-G282/100)*(1+H282/100)</x:f>
        <x:v>3342.7200000000003</x:v>
      </x:c>
      <x:c r="J282" t="str">
        <x:v>Espèces</x:v>
      </x:c>
      <x:c r="K282" t="str">
        <x:v>En attente</x:v>
      </x:c>
      <x:c r="L282" t="str"/>
    </x:row>
    <x:row r="283">
      <x:c r="A283" t="n">
        <x:v>46198</x:v>
      </x:c>
      <x:c r="B283" t="str">
        <x:v>VTE-0282</x:v>
      </x:c>
      <x:c r="C283" t="str">
        <x:v>CL-0106</x:v>
      </x:c>
      <x:c r="D283" t="str">
        <x:v>PR-0005</x:v>
      </x:c>
      <x:c r="E283" t="n">
        <x:v>8</x:v>
      </x:c>
      <x:c r="F283" t="n">
        <x:f>IFERROR(VLOOKUP(D283,Produits!A:D,4,FALSE),0)</x:f>
        <x:v>1132.17</x:v>
      </x:c>
      <x:c r="G283" t="n">
        <x:v>0</x:v>
      </x:c>
      <x:c r="H283" t="n">
        <x:v>10</x:v>
      </x:c>
      <x:c r="I283" t="n">
        <x:f>E283*F283*(1-G283/100)*(1+H283/100)</x:f>
        <x:v>9963.096000000001</x:v>
      </x:c>
      <x:c r="J283" t="str">
        <x:v>Prélèvement</x:v>
      </x:c>
      <x:c r="K283" t="str">
        <x:v>En attente</x:v>
      </x:c>
      <x:c r="L283" t="str"/>
    </x:row>
    <x:row r="284">
      <x:c r="A284" t="n">
        <x:v>46123</x:v>
      </x:c>
      <x:c r="B284" t="str">
        <x:v>VTE-0283</x:v>
      </x:c>
      <x:c r="C284" t="str">
        <x:v>CL-0092</x:v>
      </x:c>
      <x:c r="D284" t="str">
        <x:v>PR-0008</x:v>
      </x:c>
      <x:c r="E284" t="n">
        <x:v>2</x:v>
      </x:c>
      <x:c r="F284" t="n">
        <x:f>IFERROR(VLOOKUP(D284,Produits!A:D,4,FALSE),0)</x:f>
        <x:v>1134.7</x:v>
      </x:c>
      <x:c r="G284" t="n">
        <x:v>10</x:v>
      </x:c>
      <x:c r="H284" t="n">
        <x:v>20</x:v>
      </x:c>
      <x:c r="I284" t="n">
        <x:f>E284*F284*(1-G284/100)*(1+H284/100)</x:f>
        <x:v>2450.9519999999998</x:v>
      </x:c>
      <x:c r="J284" t="str">
        <x:v>Prélèvement</x:v>
      </x:c>
      <x:c r="K284" t="str">
        <x:v>En attente</x:v>
      </x:c>
      <x:c r="L284" t="str"/>
    </x:row>
    <x:row r="285">
      <x:c r="A285" t="n">
        <x:v>46235</x:v>
      </x:c>
      <x:c r="B285" t="str">
        <x:v>VTE-0284</x:v>
      </x:c>
      <x:c r="C285" t="str">
        <x:v>CL-0116</x:v>
      </x:c>
      <x:c r="D285" t="str">
        <x:v>PR-0016</x:v>
      </x:c>
      <x:c r="E285" t="n">
        <x:v>7</x:v>
      </x:c>
      <x:c r="F285" t="n">
        <x:f>IFERROR(VLOOKUP(D285,Produits!A:D,4,FALSE),0)</x:f>
        <x:v>821.74</x:v>
      </x:c>
      <x:c r="G285" t="n">
        <x:v>0</x:v>
      </x:c>
      <x:c r="H285" t="n">
        <x:v>10</x:v>
      </x:c>
      <x:c r="I285" t="n">
        <x:f>E285*F285*(1-G285/100)*(1+H285/100)</x:f>
        <x:v>6327.398000000001</x:v>
      </x:c>
      <x:c r="J285" t="str">
        <x:v>Prélèvement</x:v>
      </x:c>
      <x:c r="K285" t="str">
        <x:v>En attente</x:v>
      </x:c>
      <x:c r="L285" t="str"/>
    </x:row>
    <x:row r="286">
      <x:c r="A286" t="n">
        <x:v>46047</x:v>
      </x:c>
      <x:c r="B286" t="str">
        <x:v>VTE-0285</x:v>
      </x:c>
      <x:c r="C286" t="str">
        <x:v>CL-0040</x:v>
      </x:c>
      <x:c r="D286" t="str">
        <x:v>PR-0063</x:v>
      </x:c>
      <x:c r="E286" t="n">
        <x:v>8</x:v>
      </x:c>
      <x:c r="F286" t="n">
        <x:f>IFERROR(VLOOKUP(D286,Produits!A:D,4,FALSE),0)</x:f>
        <x:v>426.21</x:v>
      </x:c>
      <x:c r="G286" t="n">
        <x:v>5</x:v>
      </x:c>
      <x:c r="H286" t="n">
        <x:v>10</x:v>
      </x:c>
      <x:c r="I286" t="n">
        <x:f>E286*F286*(1-G286/100)*(1+H286/100)</x:f>
        <x:v>3563.1156</x:v>
      </x:c>
      <x:c r="J286" t="str">
        <x:v>Virement</x:v>
      </x:c>
      <x:c r="K286" t="str">
        <x:v>Payée</x:v>
      </x:c>
      <x:c r="L286" t="str"/>
    </x:row>
    <x:row r="287">
      <x:c r="A287" t="n">
        <x:v>46300</x:v>
      </x:c>
      <x:c r="B287" t="str">
        <x:v>VTE-0286</x:v>
      </x:c>
      <x:c r="C287" t="str">
        <x:v>CL-0095</x:v>
      </x:c>
      <x:c r="D287" t="str">
        <x:v>PR-0036</x:v>
      </x:c>
      <x:c r="E287" t="n">
        <x:v>2</x:v>
      </x:c>
      <x:c r="F287" t="n">
        <x:f>IFERROR(VLOOKUP(D287,Produits!A:D,4,FALSE),0)</x:f>
        <x:v>882.61</x:v>
      </x:c>
      <x:c r="G287" t="n">
        <x:v>5</x:v>
      </x:c>
      <x:c r="H287" t="n">
        <x:v>10</x:v>
      </x:c>
      <x:c r="I287" t="n">
        <x:f>E287*F287*(1-G287/100)*(1+H287/100)</x:f>
        <x:v>1844.6549000000002</x:v>
      </x:c>
      <x:c r="J287" t="str">
        <x:v>Virement</x:v>
      </x:c>
      <x:c r="K287" t="str">
        <x:v>Annulée</x:v>
      </x:c>
      <x:c r="L287" t="str"/>
    </x:row>
    <x:row r="288">
      <x:c r="A288" t="n">
        <x:v>46335</x:v>
      </x:c>
      <x:c r="B288" t="str">
        <x:v>VTE-0287</x:v>
      </x:c>
      <x:c r="C288" t="str">
        <x:v>CL-0106</x:v>
      </x:c>
      <x:c r="D288" t="str">
        <x:v>PR-0009</x:v>
      </x:c>
      <x:c r="E288" t="n">
        <x:v>2</x:v>
      </x:c>
      <x:c r="F288" t="n">
        <x:f>IFERROR(VLOOKUP(D288,Produits!A:D,4,FALSE),0)</x:f>
        <x:v>515.06</x:v>
      </x:c>
      <x:c r="G288" t="n">
        <x:v>5</x:v>
      </x:c>
      <x:c r="H288" t="n">
        <x:v>20</x:v>
      </x:c>
      <x:c r="I288" t="n">
        <x:f>E288*F288*(1-G288/100)*(1+H288/100)</x:f>
        <x:v>1174.3367999999998</x:v>
      </x:c>
      <x:c r="J288" t="str">
        <x:v>Carte bancaire</x:v>
      </x:c>
      <x:c r="K288" t="str">
        <x:v>En attente</x:v>
      </x:c>
      <x:c r="L288" t="str"/>
    </x:row>
    <x:row r="289">
      <x:c r="A289" t="n">
        <x:v>46303</x:v>
      </x:c>
      <x:c r="B289" t="str">
        <x:v>VTE-0288</x:v>
      </x:c>
      <x:c r="C289" t="str">
        <x:v>CL-0029</x:v>
      </x:c>
      <x:c r="D289" t="str">
        <x:v>PR-0080</x:v>
      </x:c>
      <x:c r="E289" t="n">
        <x:v>7</x:v>
      </x:c>
      <x:c r="F289" t="n">
        <x:f>IFERROR(VLOOKUP(D289,Produits!A:D,4,FALSE),0)</x:f>
        <x:v>235.76</x:v>
      </x:c>
      <x:c r="G289" t="n">
        <x:v>0</x:v>
      </x:c>
      <x:c r="H289" t="n">
        <x:v>10</x:v>
      </x:c>
      <x:c r="I289" t="n">
        <x:f>E289*F289*(1-G289/100)*(1+H289/100)</x:f>
        <x:v>1815.352</x:v>
      </x:c>
      <x:c r="J289" t="str">
        <x:v>Virement</x:v>
      </x:c>
      <x:c r="K289" t="str">
        <x:v>Payée</x:v>
      </x:c>
      <x:c r="L289" t="str"/>
    </x:row>
    <x:row r="290">
      <x:c r="A290" t="n">
        <x:v>46279</x:v>
      </x:c>
      <x:c r="B290" t="str">
        <x:v>VTE-0289</x:v>
      </x:c>
      <x:c r="C290" t="str">
        <x:v>CL-0003</x:v>
      </x:c>
      <x:c r="D290" t="str">
        <x:v>PR-0060</x:v>
      </x:c>
      <x:c r="E290" t="n">
        <x:v>1</x:v>
      </x:c>
      <x:c r="F290" t="n">
        <x:f>IFERROR(VLOOKUP(D290,Produits!A:D,4,FALSE),0)</x:f>
        <x:v>769.39</x:v>
      </x:c>
      <x:c r="G290" t="n">
        <x:v>5</x:v>
      </x:c>
      <x:c r="H290" t="n">
        <x:v>10</x:v>
      </x:c>
      <x:c r="I290" t="n">
        <x:f>E290*F290*(1-G290/100)*(1+H290/100)</x:f>
        <x:v>804.01255</x:v>
      </x:c>
      <x:c r="J290" t="str">
        <x:v>Virement</x:v>
      </x:c>
      <x:c r="K290" t="str">
        <x:v>En attente</x:v>
      </x:c>
      <x:c r="L290" t="str"/>
    </x:row>
    <x:row r="291">
      <x:c r="A291" t="n">
        <x:v>46166</x:v>
      </x:c>
      <x:c r="B291" t="str">
        <x:v>VTE-0290</x:v>
      </x:c>
      <x:c r="C291" t="str">
        <x:v>CL-0066</x:v>
      </x:c>
      <x:c r="D291" t="str">
        <x:v>PR-0031</x:v>
      </x:c>
      <x:c r="E291" t="n">
        <x:v>5</x:v>
      </x:c>
      <x:c r="F291" t="n">
        <x:f>IFERROR(VLOOKUP(D291,Produits!A:D,4,FALSE),0)</x:f>
        <x:v>352.09</x:v>
      </x:c>
      <x:c r="G291" t="n">
        <x:v>0</x:v>
      </x:c>
      <x:c r="H291" t="n">
        <x:v>20</x:v>
      </x:c>
      <x:c r="I291" t="n">
        <x:f>E291*F291*(1-G291/100)*(1+H291/100)</x:f>
        <x:v>2112.5399999999995</x:v>
      </x:c>
      <x:c r="J291" t="str">
        <x:v>Carte bancaire</x:v>
      </x:c>
      <x:c r="K291" t="str">
        <x:v>Annulée</x:v>
      </x:c>
      <x:c r="L291" t="str"/>
    </x:row>
    <x:row r="292">
      <x:c r="A292" t="n">
        <x:v>46322</x:v>
      </x:c>
      <x:c r="B292" t="str">
        <x:v>VTE-0291</x:v>
      </x:c>
      <x:c r="C292" t="str">
        <x:v>CL-0100</x:v>
      </x:c>
      <x:c r="D292" t="str">
        <x:v>PR-0068</x:v>
      </x:c>
      <x:c r="E292" t="n">
        <x:v>8</x:v>
      </x:c>
      <x:c r="F292" t="n">
        <x:f>IFERROR(VLOOKUP(D292,Produits!A:D,4,FALSE),0)</x:f>
        <x:v>1057.32</x:v>
      </x:c>
      <x:c r="G292" t="n">
        <x:v>0</x:v>
      </x:c>
      <x:c r="H292" t="n">
        <x:v>20</x:v>
      </x:c>
      <x:c r="I292" t="n">
        <x:f>E292*F292*(1-G292/100)*(1+H292/100)</x:f>
        <x:v>10150.271999999999</x:v>
      </x:c>
      <x:c r="J292" t="str">
        <x:v>Carte bancaire</x:v>
      </x:c>
      <x:c r="K292" t="str">
        <x:v>Annulée</x:v>
      </x:c>
      <x:c r="L292" t="str"/>
    </x:row>
    <x:row r="293">
      <x:c r="A293" t="n">
        <x:v>46126</x:v>
      </x:c>
      <x:c r="B293" t="str">
        <x:v>VTE-0292</x:v>
      </x:c>
      <x:c r="C293" t="str">
        <x:v>CL-0119</x:v>
      </x:c>
      <x:c r="D293" t="str">
        <x:v>PR-0019</x:v>
      </x:c>
      <x:c r="E293" t="n">
        <x:v>6</x:v>
      </x:c>
      <x:c r="F293" t="n">
        <x:f>IFERROR(VLOOKUP(D293,Produits!A:D,4,FALSE),0)</x:f>
        <x:v>715.82</x:v>
      </x:c>
      <x:c r="G293" t="n">
        <x:v>0</x:v>
      </x:c>
      <x:c r="H293" t="n">
        <x:v>0</x:v>
      </x:c>
      <x:c r="I293" t="n">
        <x:f>E293*F293*(1-G293/100)*(1+H293/100)</x:f>
        <x:v>4294.92</x:v>
      </x:c>
      <x:c r="J293" t="str">
        <x:v>Chèque</x:v>
      </x:c>
      <x:c r="K293" t="str">
        <x:v>En attente</x:v>
      </x:c>
      <x:c r="L293" t="str"/>
    </x:row>
    <x:row r="294">
      <x:c r="A294" t="n">
        <x:v>46350</x:v>
      </x:c>
      <x:c r="B294" t="str">
        <x:v>VTE-0293</x:v>
      </x:c>
      <x:c r="C294" t="str">
        <x:v>CL-0079</x:v>
      </x:c>
      <x:c r="D294" t="str">
        <x:v>PR-0029</x:v>
      </x:c>
      <x:c r="E294" t="n">
        <x:v>2</x:v>
      </x:c>
      <x:c r="F294" t="n">
        <x:f>IFERROR(VLOOKUP(D294,Produits!A:D,4,FALSE),0)</x:f>
        <x:v>1067.89</x:v>
      </x:c>
      <x:c r="G294" t="n">
        <x:v>0</x:v>
      </x:c>
      <x:c r="H294" t="n">
        <x:v>20</x:v>
      </x:c>
      <x:c r="I294" t="n">
        <x:f>E294*F294*(1-G294/100)*(1+H294/100)</x:f>
        <x:v>2562.936</x:v>
      </x:c>
      <x:c r="J294" t="str">
        <x:v>Carte bancaire</x:v>
      </x:c>
      <x:c r="K294" t="str">
        <x:v>En attente</x:v>
      </x:c>
      <x:c r="L294" t="str"/>
    </x:row>
    <x:row r="295">
      <x:c r="A295" t="n">
        <x:v>46184</x:v>
      </x:c>
      <x:c r="B295" t="str">
        <x:v>VTE-0294</x:v>
      </x:c>
      <x:c r="C295" t="str">
        <x:v>CL-0119</x:v>
      </x:c>
      <x:c r="D295" t="str">
        <x:v>PR-0023</x:v>
      </x:c>
      <x:c r="E295" t="n">
        <x:v>5</x:v>
      </x:c>
      <x:c r="F295" t="n">
        <x:f>IFERROR(VLOOKUP(D295,Produits!A:D,4,FALSE),0)</x:f>
        <x:v>345.63</x:v>
      </x:c>
      <x:c r="G295" t="n">
        <x:v>0</x:v>
      </x:c>
      <x:c r="H295" t="n">
        <x:v>0</x:v>
      </x:c>
      <x:c r="I295" t="n">
        <x:f>E295*F295*(1-G295/100)*(1+H295/100)</x:f>
        <x:v>1728.15</x:v>
      </x:c>
      <x:c r="J295" t="str">
        <x:v>Chèque</x:v>
      </x:c>
      <x:c r="K295" t="str">
        <x:v>En attente</x:v>
      </x:c>
      <x:c r="L295" t="str"/>
    </x:row>
    <x:row r="296">
      <x:c r="A296" t="n">
        <x:v>46063</x:v>
      </x:c>
      <x:c r="B296" t="str">
        <x:v>VTE-0295</x:v>
      </x:c>
      <x:c r="C296" t="str">
        <x:v>CL-0042</x:v>
      </x:c>
      <x:c r="D296" t="str">
        <x:v>PR-0014</x:v>
      </x:c>
      <x:c r="E296" t="n">
        <x:v>4</x:v>
      </x:c>
      <x:c r="F296" t="n">
        <x:f>IFERROR(VLOOKUP(D296,Produits!A:D,4,FALSE),0)</x:f>
        <x:v>844.48</x:v>
      </x:c>
      <x:c r="G296" t="n">
        <x:v>0</x:v>
      </x:c>
      <x:c r="H296" t="n">
        <x:v>20</x:v>
      </x:c>
      <x:c r="I296" t="n">
        <x:f>E296*F296*(1-G296/100)*(1+H296/100)</x:f>
        <x:v>4053.504</x:v>
      </x:c>
      <x:c r="J296" t="str">
        <x:v>Carte bancaire</x:v>
      </x:c>
      <x:c r="K296" t="str">
        <x:v>Payée</x:v>
      </x:c>
      <x:c r="L296" t="str"/>
    </x:row>
    <x:row r="297">
      <x:c r="A297" t="n">
        <x:v>46144</x:v>
      </x:c>
      <x:c r="B297" t="str">
        <x:v>VTE-0296</x:v>
      </x:c>
      <x:c r="C297" t="str">
        <x:v>CL-0058</x:v>
      </x:c>
      <x:c r="D297" t="str">
        <x:v>PR-0030</x:v>
      </x:c>
      <x:c r="E297" t="n">
        <x:v>8</x:v>
      </x:c>
      <x:c r="F297" t="n">
        <x:f>IFERROR(VLOOKUP(D297,Produits!A:D,4,FALSE),0)</x:f>
        <x:v>162.9</x:v>
      </x:c>
      <x:c r="G297" t="n">
        <x:v>0</x:v>
      </x:c>
      <x:c r="H297" t="n">
        <x:v>0</x:v>
      </x:c>
      <x:c r="I297" t="n">
        <x:f>E297*F297*(1-G297/100)*(1+H297/100)</x:f>
        <x:v>1303.2</x:v>
      </x:c>
      <x:c r="J297" t="str">
        <x:v>Virement</x:v>
      </x:c>
      <x:c r="K297" t="str">
        <x:v>Annulée</x:v>
      </x:c>
      <x:c r="L297" t="str"/>
    </x:row>
    <x:row r="298">
      <x:c r="A298" t="n">
        <x:v>46254</x:v>
      </x:c>
      <x:c r="B298" t="str">
        <x:v>VTE-0297</x:v>
      </x:c>
      <x:c r="C298" t="str">
        <x:v>CL-0038</x:v>
      </x:c>
      <x:c r="D298" t="str">
        <x:v>PR-0021</x:v>
      </x:c>
      <x:c r="E298" t="n">
        <x:v>1</x:v>
      </x:c>
      <x:c r="F298" t="n">
        <x:f>IFERROR(VLOOKUP(D298,Produits!A:D,4,FALSE),0)</x:f>
        <x:v>513.98</x:v>
      </x:c>
      <x:c r="G298" t="n">
        <x:v>0</x:v>
      </x:c>
      <x:c r="H298" t="n">
        <x:v>5.5</x:v>
      </x:c>
      <x:c r="I298" t="n">
        <x:f>E298*F298*(1-G298/100)*(1+H298/100)</x:f>
        <x:v>542.2488999999999</x:v>
      </x:c>
      <x:c r="J298" t="str">
        <x:v>Espèces</x:v>
      </x:c>
      <x:c r="K298" t="str">
        <x:v>En attente</x:v>
      </x:c>
      <x:c r="L298" t="str"/>
    </x:row>
    <x:row r="299">
      <x:c r="A299" t="n">
        <x:v>46263</x:v>
      </x:c>
      <x:c r="B299" t="str">
        <x:v>VTE-0298</x:v>
      </x:c>
      <x:c r="C299" t="str">
        <x:v>CL-0072</x:v>
      </x:c>
      <x:c r="D299" t="str">
        <x:v>PR-0008</x:v>
      </x:c>
      <x:c r="E299" t="n">
        <x:v>4</x:v>
      </x:c>
      <x:c r="F299" t="n">
        <x:f>IFERROR(VLOOKUP(D299,Produits!A:D,4,FALSE),0)</x:f>
        <x:v>1134.7</x:v>
      </x:c>
      <x:c r="G299" t="n">
        <x:v>10</x:v>
      </x:c>
      <x:c r="H299" t="n">
        <x:v>5.5</x:v>
      </x:c>
      <x:c r="I299" t="n">
        <x:f>E299*F299*(1-G299/100)*(1+H299/100)</x:f>
        <x:v>4309.5905999999995</x:v>
      </x:c>
      <x:c r="J299" t="str">
        <x:v>Chèque</x:v>
      </x:c>
      <x:c r="K299" t="str">
        <x:v>Payée</x:v>
      </x:c>
      <x:c r="L299" t="str"/>
    </x:row>
    <x:row r="300">
      <x:c r="A300" t="n">
        <x:v>46135</x:v>
      </x:c>
      <x:c r="B300" t="str">
        <x:v>VTE-0299</x:v>
      </x:c>
      <x:c r="C300" t="str">
        <x:v>CL-0043</x:v>
      </x:c>
      <x:c r="D300" t="str">
        <x:v>PR-0009</x:v>
      </x:c>
      <x:c r="E300" t="n">
        <x:v>2</x:v>
      </x:c>
      <x:c r="F300" t="n">
        <x:f>IFERROR(VLOOKUP(D300,Produits!A:D,4,FALSE),0)</x:f>
        <x:v>515.06</x:v>
      </x:c>
      <x:c r="G300" t="n">
        <x:v>5</x:v>
      </x:c>
      <x:c r="H300" t="n">
        <x:v>0</x:v>
      </x:c>
      <x:c r="I300" t="n">
        <x:f>E300*F300*(1-G300/100)*(1+H300/100)</x:f>
        <x:v>978.6139999999998</x:v>
      </x:c>
      <x:c r="J300" t="str">
        <x:v>Virement</x:v>
      </x:c>
      <x:c r="K300" t="str">
        <x:v>Payée</x:v>
      </x:c>
      <x:c r="L300" t="str"/>
    </x:row>
    <x:row r="301">
      <x:c r="A301" t="n">
        <x:v>46358</x:v>
      </x:c>
      <x:c r="B301" t="str">
        <x:v>VTE-0300</x:v>
      </x:c>
      <x:c r="C301" t="str">
        <x:v>CL-0027</x:v>
      </x:c>
      <x:c r="D301" t="str">
        <x:v>PR-0048</x:v>
      </x:c>
      <x:c r="E301" t="n">
        <x:v>5</x:v>
      </x:c>
      <x:c r="F301" t="n">
        <x:f>IFERROR(VLOOKUP(D301,Produits!A:D,4,FALSE),0)</x:f>
        <x:v>364.55</x:v>
      </x:c>
      <x:c r="G301" t="n">
        <x:v>0</x:v>
      </x:c>
      <x:c r="H301" t="n">
        <x:v>0</x:v>
      </x:c>
      <x:c r="I301" t="n">
        <x:f>E301*F301*(1-G301/100)*(1+H301/100)</x:f>
        <x:v>1822.75</x:v>
      </x:c>
      <x:c r="J301" t="str">
        <x:v>Prélèvement</x:v>
      </x:c>
      <x:c r="K301" t="str">
        <x:v>Payée</x:v>
      </x:c>
      <x:c r="L301" t="str"/>
    </x:row>
    <x:row r="302">
      <x:c r="A302" t="n">
        <x:v>46271</x:v>
      </x:c>
      <x:c r="B302" t="str">
        <x:v>VTE-0301</x:v>
      </x:c>
      <x:c r="C302" t="str">
        <x:v>CL-0011</x:v>
      </x:c>
      <x:c r="D302" t="str">
        <x:v>PR-0064</x:v>
      </x:c>
      <x:c r="E302" t="n">
        <x:v>2</x:v>
      </x:c>
      <x:c r="F302" t="n">
        <x:f>IFERROR(VLOOKUP(D302,Produits!A:D,4,FALSE),0)</x:f>
        <x:v>560.7</x:v>
      </x:c>
      <x:c r="G302" t="n">
        <x:v>0</x:v>
      </x:c>
      <x:c r="H302" t="n">
        <x:v>5.5</x:v>
      </x:c>
      <x:c r="I302" t="n">
        <x:f>E302*F302*(1-G302/100)*(1+H302/100)</x:f>
        <x:v>1183.077</x:v>
      </x:c>
      <x:c r="J302" t="str">
        <x:v>Prélèvement</x:v>
      </x:c>
      <x:c r="K302" t="str">
        <x:v>En attente</x:v>
      </x:c>
      <x:c r="L302" t="str"/>
    </x:row>
    <x:row r="303">
      <x:c r="A303" t="n">
        <x:v>46336</x:v>
      </x:c>
      <x:c r="B303" t="str">
        <x:v>VTE-0302</x:v>
      </x:c>
      <x:c r="C303" t="str">
        <x:v>CL-0064</x:v>
      </x:c>
      <x:c r="D303" t="str">
        <x:v>PR-0008</x:v>
      </x:c>
      <x:c r="E303" t="n">
        <x:v>2</x:v>
      </x:c>
      <x:c r="F303" t="n">
        <x:f>IFERROR(VLOOKUP(D303,Produits!A:D,4,FALSE),0)</x:f>
        <x:v>1134.7</x:v>
      </x:c>
      <x:c r="G303" t="n">
        <x:v>0</x:v>
      </x:c>
      <x:c r="H303" t="n">
        <x:v>20</x:v>
      </x:c>
      <x:c r="I303" t="n">
        <x:f>E303*F303*(1-G303/100)*(1+H303/100)</x:f>
        <x:v>2723.28</x:v>
      </x:c>
      <x:c r="J303" t="str">
        <x:v>Carte bancaire</x:v>
      </x:c>
      <x:c r="K303" t="str">
        <x:v>En attente</x:v>
      </x:c>
      <x:c r="L303" t="str"/>
    </x:row>
    <x:row r="304">
      <x:c r="A304" t="n">
        <x:v>46278</x:v>
      </x:c>
      <x:c r="B304" t="str">
        <x:v>VTE-0303</x:v>
      </x:c>
      <x:c r="C304" t="str">
        <x:v>CL-0110</x:v>
      </x:c>
      <x:c r="D304" t="str">
        <x:v>PR-0022</x:v>
      </x:c>
      <x:c r="E304" t="n">
        <x:v>7</x:v>
      </x:c>
      <x:c r="F304" t="n">
        <x:f>IFERROR(VLOOKUP(D304,Produits!A:D,4,FALSE),0)</x:f>
        <x:v>866.38</x:v>
      </x:c>
      <x:c r="G304" t="n">
        <x:v>0</x:v>
      </x:c>
      <x:c r="H304" t="n">
        <x:v>0</x:v>
      </x:c>
      <x:c r="I304" t="n">
        <x:f>E304*F304*(1-G304/100)*(1+H304/100)</x:f>
        <x:v>6064.66</x:v>
      </x:c>
      <x:c r="J304" t="str">
        <x:v>Carte bancaire</x:v>
      </x:c>
      <x:c r="K304" t="str">
        <x:v>En attente</x:v>
      </x:c>
      <x:c r="L304" t="str"/>
    </x:row>
    <x:row r="305">
      <x:c r="A305" t="n">
        <x:v>46126</x:v>
      </x:c>
      <x:c r="B305" t="str">
        <x:v>VTE-0304</x:v>
      </x:c>
      <x:c r="C305" t="str">
        <x:v>CL-0081</x:v>
      </x:c>
      <x:c r="D305" t="str">
        <x:v>PR-0077</x:v>
      </x:c>
      <x:c r="E305" t="n">
        <x:v>8</x:v>
      </x:c>
      <x:c r="F305" t="n">
        <x:f>IFERROR(VLOOKUP(D305,Produits!A:D,4,FALSE),0)</x:f>
        <x:v>416.49</x:v>
      </x:c>
      <x:c r="G305" t="n">
        <x:v>10</x:v>
      </x:c>
      <x:c r="H305" t="n">
        <x:v>10</x:v>
      </x:c>
      <x:c r="I305" t="n">
        <x:f>E305*F305*(1-G305/100)*(1+H305/100)</x:f>
        <x:v>3298.6008</x:v>
      </x:c>
      <x:c r="J305" t="str">
        <x:v>Prélèvement</x:v>
      </x:c>
      <x:c r="K305" t="str">
        <x:v>Payée</x:v>
      </x:c>
      <x:c r="L305" t="str"/>
    </x:row>
    <x:row r="306">
      <x:c r="A306" t="n">
        <x:v>46213</x:v>
      </x:c>
      <x:c r="B306" t="str">
        <x:v>VTE-0305</x:v>
      </x:c>
      <x:c r="C306" t="str">
        <x:v>CL-0077</x:v>
      </x:c>
      <x:c r="D306" t="str">
        <x:v>PR-0055</x:v>
      </x:c>
      <x:c r="E306" t="n">
        <x:v>2</x:v>
      </x:c>
      <x:c r="F306" t="n">
        <x:f>IFERROR(VLOOKUP(D306,Produits!A:D,4,FALSE),0)</x:f>
        <x:v>424.68</x:v>
      </x:c>
      <x:c r="G306" t="n">
        <x:v>10</x:v>
      </x:c>
      <x:c r="H306" t="n">
        <x:v>5.5</x:v>
      </x:c>
      <x:c r="I306" t="n">
        <x:f>E306*F306*(1-G306/100)*(1+H306/100)</x:f>
        <x:v>806.46732</x:v>
      </x:c>
      <x:c r="J306" t="str">
        <x:v>Espèces</x:v>
      </x:c>
      <x:c r="K306" t="str">
        <x:v>Annulée</x:v>
      </x:c>
      <x:c r="L306" t="str"/>
    </x:row>
    <x:row r="307">
      <x:c r="A307" t="n">
        <x:v>46096</x:v>
      </x:c>
      <x:c r="B307" t="str">
        <x:v>VTE-0306</x:v>
      </x:c>
      <x:c r="C307" t="str">
        <x:v>CL-0007</x:v>
      </x:c>
      <x:c r="D307" t="str">
        <x:v>PR-0039</x:v>
      </x:c>
      <x:c r="E307" t="n">
        <x:v>5</x:v>
      </x:c>
      <x:c r="F307" t="n">
        <x:f>IFERROR(VLOOKUP(D307,Produits!A:D,4,FALSE),0)</x:f>
        <x:v>1072.05</x:v>
      </x:c>
      <x:c r="G307" t="n">
        <x:v>0</x:v>
      </x:c>
      <x:c r="H307" t="n">
        <x:v>5.5</x:v>
      </x:c>
      <x:c r="I307" t="n">
        <x:f>E307*F307*(1-G307/100)*(1+H307/100)</x:f>
        <x:v>5655.063749999999</x:v>
      </x:c>
      <x:c r="J307" t="str">
        <x:v>Virement</x:v>
      </x:c>
      <x:c r="K307" t="str">
        <x:v>Payée</x:v>
      </x:c>
      <x:c r="L307" t="str"/>
    </x:row>
    <x:row r="308">
      <x:c r="A308" t="n">
        <x:v>46294</x:v>
      </x:c>
      <x:c r="B308" t="str">
        <x:v>VTE-0307</x:v>
      </x:c>
      <x:c r="C308" t="str">
        <x:v>CL-0031</x:v>
      </x:c>
      <x:c r="D308" t="str">
        <x:v>PR-0018</x:v>
      </x:c>
      <x:c r="E308" t="n">
        <x:v>3</x:v>
      </x:c>
      <x:c r="F308" t="n">
        <x:f>IFERROR(VLOOKUP(D308,Produits!A:D,4,FALSE),0)</x:f>
        <x:v>1074.69</x:v>
      </x:c>
      <x:c r="G308" t="n">
        <x:v>0</x:v>
      </x:c>
      <x:c r="H308" t="n">
        <x:v>10</x:v>
      </x:c>
      <x:c r="I308" t="n">
        <x:f>E308*F308*(1-G308/100)*(1+H308/100)</x:f>
        <x:v>3546.4770000000003</x:v>
      </x:c>
      <x:c r="J308" t="str">
        <x:v>Espèces</x:v>
      </x:c>
      <x:c r="K308" t="str">
        <x:v>Payée</x:v>
      </x:c>
      <x:c r="L308" t="str"/>
    </x:row>
    <x:row r="309">
      <x:c r="A309" t="n">
        <x:v>46060</x:v>
      </x:c>
      <x:c r="B309" t="str">
        <x:v>VTE-0308</x:v>
      </x:c>
      <x:c r="C309" t="str">
        <x:v>CL-0094</x:v>
      </x:c>
      <x:c r="D309" t="str">
        <x:v>PR-0002</x:v>
      </x:c>
      <x:c r="E309" t="n">
        <x:v>8</x:v>
      </x:c>
      <x:c r="F309" t="n">
        <x:f>IFERROR(VLOOKUP(D309,Produits!A:D,4,FALSE),0)</x:f>
        <x:v>684.04</x:v>
      </x:c>
      <x:c r="G309" t="n">
        <x:v>10</x:v>
      </x:c>
      <x:c r="H309" t="n">
        <x:v>10</x:v>
      </x:c>
      <x:c r="I309" t="n">
        <x:f>E309*F309*(1-G309/100)*(1+H309/100)</x:f>
        <x:v>5417.5968</x:v>
      </x:c>
      <x:c r="J309" t="str">
        <x:v>Prélèvement</x:v>
      </x:c>
      <x:c r="K309" t="str">
        <x:v>Annulée</x:v>
      </x:c>
      <x:c r="L309" t="str"/>
    </x:row>
    <x:row r="310">
      <x:c r="A310" t="n">
        <x:v>46322</x:v>
      </x:c>
      <x:c r="B310" t="str">
        <x:v>VTE-0309</x:v>
      </x:c>
      <x:c r="C310" t="str">
        <x:v>CL-0061</x:v>
      </x:c>
      <x:c r="D310" t="str">
        <x:v>PR-0003</x:v>
      </x:c>
      <x:c r="E310" t="n">
        <x:v>4</x:v>
      </x:c>
      <x:c r="F310" t="n">
        <x:f>IFERROR(VLOOKUP(D310,Produits!A:D,4,FALSE),0)</x:f>
        <x:v>863.9</x:v>
      </x:c>
      <x:c r="G310" t="n">
        <x:v>0</x:v>
      </x:c>
      <x:c r="H310" t="n">
        <x:v>10</x:v>
      </x:c>
      <x:c r="I310" t="n">
        <x:f>E310*F310*(1-G310/100)*(1+H310/100)</x:f>
        <x:v>3801.1600000000003</x:v>
      </x:c>
      <x:c r="J310" t="str">
        <x:v>Virement</x:v>
      </x:c>
      <x:c r="K310" t="str">
        <x:v>En attente</x:v>
      </x:c>
      <x:c r="L310" t="str"/>
    </x:row>
    <x:row r="311">
      <x:c r="A311" t="n">
        <x:v>46083</x:v>
      </x:c>
      <x:c r="B311" t="str">
        <x:v>VTE-0310</x:v>
      </x:c>
      <x:c r="C311" t="str">
        <x:v>CL-0088</x:v>
      </x:c>
      <x:c r="D311" t="str">
        <x:v>PR-0078</x:v>
      </x:c>
      <x:c r="E311" t="n">
        <x:v>8</x:v>
      </x:c>
      <x:c r="F311" t="n">
        <x:f>IFERROR(VLOOKUP(D311,Produits!A:D,4,FALSE),0)</x:f>
        <x:v>1165.01</x:v>
      </x:c>
      <x:c r="G311" t="n">
        <x:v>10</x:v>
      </x:c>
      <x:c r="H311" t="n">
        <x:v>10</x:v>
      </x:c>
      <x:c r="I311" t="n">
        <x:f>E311*F311*(1-G311/100)*(1+H311/100)</x:f>
        <x:v>9226.879200000001</x:v>
      </x:c>
      <x:c r="J311" t="str">
        <x:v>Chèque</x:v>
      </x:c>
      <x:c r="K311" t="str">
        <x:v>En attente</x:v>
      </x:c>
      <x:c r="L311" t="str"/>
    </x:row>
    <x:row r="312">
      <x:c r="A312" t="n">
        <x:v>46176</x:v>
      </x:c>
      <x:c r="B312" t="str">
        <x:v>VTE-0311</x:v>
      </x:c>
      <x:c r="C312" t="str">
        <x:v>CL-0050</x:v>
      </x:c>
      <x:c r="D312" t="str">
        <x:v>PR-0053</x:v>
      </x:c>
      <x:c r="E312" t="n">
        <x:v>5</x:v>
      </x:c>
      <x:c r="F312" t="n">
        <x:f>IFERROR(VLOOKUP(D312,Produits!A:D,4,FALSE),0)</x:f>
        <x:v>106.9</x:v>
      </x:c>
      <x:c r="G312" t="n">
        <x:v>0</x:v>
      </x:c>
      <x:c r="H312" t="n">
        <x:v>20</x:v>
      </x:c>
      <x:c r="I312" t="n">
        <x:f>E312*F312*(1-G312/100)*(1+H312/100)</x:f>
        <x:v>641.4</x:v>
      </x:c>
      <x:c r="J312" t="str">
        <x:v>Virement</x:v>
      </x:c>
      <x:c r="K312" t="str">
        <x:v>En attente</x:v>
      </x:c>
      <x:c r="L312" t="str"/>
    </x:row>
    <x:row r="313">
      <x:c r="A313" t="n">
        <x:v>46272</x:v>
      </x:c>
      <x:c r="B313" t="str">
        <x:v>VTE-0312</x:v>
      </x:c>
      <x:c r="C313" t="str">
        <x:v>CL-0023</x:v>
      </x:c>
      <x:c r="D313" t="str">
        <x:v>PR-0026</x:v>
      </x:c>
      <x:c r="E313" t="n">
        <x:v>8</x:v>
      </x:c>
      <x:c r="F313" t="n">
        <x:f>IFERROR(VLOOKUP(D313,Produits!A:D,4,FALSE),0)</x:f>
        <x:v>742.01</x:v>
      </x:c>
      <x:c r="G313" t="n">
        <x:v>10</x:v>
      </x:c>
      <x:c r="H313" t="n">
        <x:v>20</x:v>
      </x:c>
      <x:c r="I313" t="n">
        <x:f>E313*F313*(1-G313/100)*(1+H313/100)</x:f>
        <x:v>6410.966399999999</x:v>
      </x:c>
      <x:c r="J313" t="str">
        <x:v>Carte bancaire</x:v>
      </x:c>
      <x:c r="K313" t="str">
        <x:v>Annulée</x:v>
      </x:c>
      <x:c r="L313" t="str"/>
    </x:row>
    <x:row r="314">
      <x:c r="A314" t="n">
        <x:v>46241</x:v>
      </x:c>
      <x:c r="B314" t="str">
        <x:v>VTE-0313</x:v>
      </x:c>
      <x:c r="C314" t="str">
        <x:v>CL-0120</x:v>
      </x:c>
      <x:c r="D314" t="str">
        <x:v>PR-0037</x:v>
      </x:c>
      <x:c r="E314" t="n">
        <x:v>2</x:v>
      </x:c>
      <x:c r="F314" t="n">
        <x:f>IFERROR(VLOOKUP(D314,Produits!A:D,4,FALSE),0)</x:f>
        <x:v>1167.28</x:v>
      </x:c>
      <x:c r="G314" t="n">
        <x:v>5</x:v>
      </x:c>
      <x:c r="H314" t="n">
        <x:v>5.5</x:v>
      </x:c>
      <x:c r="I314" t="n">
        <x:f>E314*F314*(1-G314/100)*(1+H314/100)</x:f>
        <x:v>2339.81276</x:v>
      </x:c>
      <x:c r="J314" t="str">
        <x:v>Chèque</x:v>
      </x:c>
      <x:c r="K314" t="str">
        <x:v>Payée</x:v>
      </x:c>
      <x:c r="L314" t="str"/>
    </x:row>
    <x:row r="315">
      <x:c r="A315" t="n">
        <x:v>46024</x:v>
      </x:c>
      <x:c r="B315" t="str">
        <x:v>VTE-0314</x:v>
      </x:c>
      <x:c r="C315" t="str">
        <x:v>CL-0024</x:v>
      </x:c>
      <x:c r="D315" t="str">
        <x:v>PR-0051</x:v>
      </x:c>
      <x:c r="E315" t="n">
        <x:v>4</x:v>
      </x:c>
      <x:c r="F315" t="n">
        <x:f>IFERROR(VLOOKUP(D315,Produits!A:D,4,FALSE),0)</x:f>
        <x:v>49.82</x:v>
      </x:c>
      <x:c r="G315" t="n">
        <x:v>0</x:v>
      </x:c>
      <x:c r="H315" t="n">
        <x:v>5.5</x:v>
      </x:c>
      <x:c r="I315" t="n">
        <x:f>E315*F315*(1-G315/100)*(1+H315/100)</x:f>
        <x:v>210.2404</x:v>
      </x:c>
      <x:c r="J315" t="str">
        <x:v>Prélèvement</x:v>
      </x:c>
      <x:c r="K315" t="str">
        <x:v>En attente</x:v>
      </x:c>
      <x:c r="L315" t="str"/>
    </x:row>
    <x:row r="316">
      <x:c r="A316" t="n">
        <x:v>46239</x:v>
      </x:c>
      <x:c r="B316" t="str">
        <x:v>VTE-0315</x:v>
      </x:c>
      <x:c r="C316" t="str">
        <x:v>CL-0071</x:v>
      </x:c>
      <x:c r="D316" t="str">
        <x:v>PR-0067</x:v>
      </x:c>
      <x:c r="E316" t="n">
        <x:v>4</x:v>
      </x:c>
      <x:c r="F316" t="n">
        <x:f>IFERROR(VLOOKUP(D316,Produits!A:D,4,FALSE),0)</x:f>
        <x:v>493.9</x:v>
      </x:c>
      <x:c r="G316" t="n">
        <x:v>10</x:v>
      </x:c>
      <x:c r="H316" t="n">
        <x:v>0</x:v>
      </x:c>
      <x:c r="I316" t="n">
        <x:f>E316*F316*(1-G316/100)*(1+H316/100)</x:f>
        <x:v>1778.04</x:v>
      </x:c>
      <x:c r="J316" t="str">
        <x:v>Espèces</x:v>
      </x:c>
      <x:c r="K316" t="str">
        <x:v>En attente</x:v>
      </x:c>
      <x:c r="L316" t="str"/>
    </x:row>
    <x:row r="317">
      <x:c r="A317" t="n">
        <x:v>46086</x:v>
      </x:c>
      <x:c r="B317" t="str">
        <x:v>VTE-0316</x:v>
      </x:c>
      <x:c r="C317" t="str">
        <x:v>CL-0035</x:v>
      </x:c>
      <x:c r="D317" t="str">
        <x:v>PR-0070</x:v>
      </x:c>
      <x:c r="E317" t="n">
        <x:v>5</x:v>
      </x:c>
      <x:c r="F317" t="n">
        <x:f>IFERROR(VLOOKUP(D317,Produits!A:D,4,FALSE),0)</x:f>
        <x:v>1031.67</x:v>
      </x:c>
      <x:c r="G317" t="n">
        <x:v>0</x:v>
      </x:c>
      <x:c r="H317" t="n">
        <x:v>5.5</x:v>
      </x:c>
      <x:c r="I317" t="n">
        <x:f>E317*F317*(1-G317/100)*(1+H317/100)</x:f>
        <x:v>5442.05925</x:v>
      </x:c>
      <x:c r="J317" t="str">
        <x:v>Espèces</x:v>
      </x:c>
      <x:c r="K317" t="str">
        <x:v>En attente</x:v>
      </x:c>
      <x:c r="L317" t="str"/>
    </x:row>
    <x:row r="318">
      <x:c r="A318" t="n">
        <x:v>46087</x:v>
      </x:c>
      <x:c r="B318" t="str">
        <x:v>VTE-0317</x:v>
      </x:c>
      <x:c r="C318" t="str">
        <x:v>CL-0044</x:v>
      </x:c>
      <x:c r="D318" t="str">
        <x:v>PR-0035</x:v>
      </x:c>
      <x:c r="E318" t="n">
        <x:v>1</x:v>
      </x:c>
      <x:c r="F318" t="n">
        <x:f>IFERROR(VLOOKUP(D318,Produits!A:D,4,FALSE),0)</x:f>
        <x:v>426.68</x:v>
      </x:c>
      <x:c r="G318" t="n">
        <x:v>0</x:v>
      </x:c>
      <x:c r="H318" t="n">
        <x:v>5.5</x:v>
      </x:c>
      <x:c r="I318" t="n">
        <x:f>E318*F318*(1-G318/100)*(1+H318/100)</x:f>
        <x:v>450.1474</x:v>
      </x:c>
      <x:c r="J318" t="str">
        <x:v>Prélèvement</x:v>
      </x:c>
      <x:c r="K318" t="str">
        <x:v>Payée</x:v>
      </x:c>
      <x:c r="L318" t="str"/>
    </x:row>
    <x:row r="319">
      <x:c r="A319" t="n">
        <x:v>46336</x:v>
      </x:c>
      <x:c r="B319" t="str">
        <x:v>VTE-0318</x:v>
      </x:c>
      <x:c r="C319" t="str">
        <x:v>CL-0007</x:v>
      </x:c>
      <x:c r="D319" t="str">
        <x:v>PR-0024</x:v>
      </x:c>
      <x:c r="E319" t="n">
        <x:v>8</x:v>
      </x:c>
      <x:c r="F319" t="n">
        <x:f>IFERROR(VLOOKUP(D319,Produits!A:D,4,FALSE),0)</x:f>
        <x:v>458.6</x:v>
      </x:c>
      <x:c r="G319" t="n">
        <x:v>5</x:v>
      </x:c>
      <x:c r="H319" t="n">
        <x:v>20</x:v>
      </x:c>
      <x:c r="I319" t="n">
        <x:f>E319*F319*(1-G319/100)*(1+H319/100)</x:f>
        <x:v>4182.432</x:v>
      </x:c>
      <x:c r="J319" t="str">
        <x:v>Chèque</x:v>
      </x:c>
      <x:c r="K319" t="str">
        <x:v>Payée</x:v>
      </x:c>
      <x:c r="L319" t="str"/>
    </x:row>
    <x:row r="320">
      <x:c r="A320" t="n">
        <x:v>46301</x:v>
      </x:c>
      <x:c r="B320" t="str">
        <x:v>VTE-0319</x:v>
      </x:c>
      <x:c r="C320" t="str">
        <x:v>CL-0035</x:v>
      </x:c>
      <x:c r="D320" t="str">
        <x:v>PR-0012</x:v>
      </x:c>
      <x:c r="E320" t="n">
        <x:v>1</x:v>
      </x:c>
      <x:c r="F320" t="n">
        <x:f>IFERROR(VLOOKUP(D320,Produits!A:D,4,FALSE),0)</x:f>
        <x:v>788.59</x:v>
      </x:c>
      <x:c r="G320" t="n">
        <x:v>10</x:v>
      </x:c>
      <x:c r="H320" t="n">
        <x:v>0</x:v>
      </x:c>
      <x:c r="I320" t="n">
        <x:f>E320*F320*(1-G320/100)*(1+H320/100)</x:f>
        <x:v>709.731</x:v>
      </x:c>
      <x:c r="J320" t="str">
        <x:v>Carte bancaire</x:v>
      </x:c>
      <x:c r="K320" t="str">
        <x:v>Annulée</x:v>
      </x:c>
      <x:c r="L320" t="str"/>
    </x:row>
    <x:row r="321">
      <x:c r="A321" t="n">
        <x:v>46193</x:v>
      </x:c>
      <x:c r="B321" t="str">
        <x:v>VTE-0320</x:v>
      </x:c>
      <x:c r="C321" t="str">
        <x:v>CL-0083</x:v>
      </x:c>
      <x:c r="D321" t="str">
        <x:v>PR-0011</x:v>
      </x:c>
      <x:c r="E321" t="n">
        <x:v>3</x:v>
      </x:c>
      <x:c r="F321" t="n">
        <x:f>IFERROR(VLOOKUP(D321,Produits!A:D,4,FALSE),0)</x:f>
        <x:v>545.86</x:v>
      </x:c>
      <x:c r="G321" t="n">
        <x:v>5</x:v>
      </x:c>
      <x:c r="H321" t="n">
        <x:v>5.5</x:v>
      </x:c>
      <x:c r="I321" t="n">
        <x:f>E321*F321*(1-G321/100)*(1+H321/100)</x:f>
        <x:v>1641.2645549999997</x:v>
      </x:c>
      <x:c r="J321" t="str">
        <x:v>Espèces</x:v>
      </x:c>
      <x:c r="K321" t="str">
        <x:v>En attente</x:v>
      </x:c>
      <x:c r="L321" t="str"/>
    </x:row>
    <x:row r="322">
      <x:c r="A322" t="n">
        <x:v>46104</x:v>
      </x:c>
      <x:c r="B322" t="str">
        <x:v>VTE-0321</x:v>
      </x:c>
      <x:c r="C322" t="str">
        <x:v>CL-0059</x:v>
      </x:c>
      <x:c r="D322" t="str">
        <x:v>PR-0043</x:v>
      </x:c>
      <x:c r="E322" t="n">
        <x:v>2</x:v>
      </x:c>
      <x:c r="F322" t="n">
        <x:f>IFERROR(VLOOKUP(D322,Produits!A:D,4,FALSE),0)</x:f>
        <x:v>755.5</x:v>
      </x:c>
      <x:c r="G322" t="n">
        <x:v>10</x:v>
      </x:c>
      <x:c r="H322" t="n">
        <x:v>20</x:v>
      </x:c>
      <x:c r="I322" t="n">
        <x:f>E322*F322*(1-G322/100)*(1+H322/100)</x:f>
        <x:v>1631.88</x:v>
      </x:c>
      <x:c r="J322" t="str">
        <x:v>Espèces</x:v>
      </x:c>
      <x:c r="K322" t="str">
        <x:v>Payée</x:v>
      </x:c>
      <x:c r="L322" t="str"/>
    </x:row>
    <x:row r="323">
      <x:c r="A323" t="n">
        <x:v>46288</x:v>
      </x:c>
      <x:c r="B323" t="str">
        <x:v>VTE-0322</x:v>
      </x:c>
      <x:c r="C323" t="str">
        <x:v>CL-0037</x:v>
      </x:c>
      <x:c r="D323" t="str">
        <x:v>PR-0026</x:v>
      </x:c>
      <x:c r="E323" t="n">
        <x:v>7</x:v>
      </x:c>
      <x:c r="F323" t="n">
        <x:f>IFERROR(VLOOKUP(D323,Produits!A:D,4,FALSE),0)</x:f>
        <x:v>742.01</x:v>
      </x:c>
      <x:c r="G323" t="n">
        <x:v>0</x:v>
      </x:c>
      <x:c r="H323" t="n">
        <x:v>0</x:v>
      </x:c>
      <x:c r="I323" t="n">
        <x:f>E323*F323*(1-G323/100)*(1+H323/100)</x:f>
        <x:v>5194.07</x:v>
      </x:c>
      <x:c r="J323" t="str">
        <x:v>Virement</x:v>
      </x:c>
      <x:c r="K323" t="str">
        <x:v>Annulée</x:v>
      </x:c>
      <x:c r="L323" t="str"/>
    </x:row>
    <x:row r="324">
      <x:c r="A324" t="n">
        <x:v>46357</x:v>
      </x:c>
      <x:c r="B324" t="str">
        <x:v>VTE-0323</x:v>
      </x:c>
      <x:c r="C324" t="str">
        <x:v>CL-0025</x:v>
      </x:c>
      <x:c r="D324" t="str">
        <x:v>PR-0055</x:v>
      </x:c>
      <x:c r="E324" t="n">
        <x:v>3</x:v>
      </x:c>
      <x:c r="F324" t="n">
        <x:f>IFERROR(VLOOKUP(D324,Produits!A:D,4,FALSE),0)</x:f>
        <x:v>424.68</x:v>
      </x:c>
      <x:c r="G324" t="n">
        <x:v>0</x:v>
      </x:c>
      <x:c r="H324" t="n">
        <x:v>20</x:v>
      </x:c>
      <x:c r="I324" t="n">
        <x:f>E324*F324*(1-G324/100)*(1+H324/100)</x:f>
        <x:v>1528.848</x:v>
      </x:c>
      <x:c r="J324" t="str">
        <x:v>Prélèvement</x:v>
      </x:c>
      <x:c r="K324" t="str">
        <x:v>En attente</x:v>
      </x:c>
      <x:c r="L324" t="str"/>
    </x:row>
    <x:row r="325">
      <x:c r="A325" t="n">
        <x:v>46201</x:v>
      </x:c>
      <x:c r="B325" t="str">
        <x:v>VTE-0324</x:v>
      </x:c>
      <x:c r="C325" t="str">
        <x:v>CL-0031</x:v>
      </x:c>
      <x:c r="D325" t="str">
        <x:v>PR-0042</x:v>
      </x:c>
      <x:c r="E325" t="n">
        <x:v>8</x:v>
      </x:c>
      <x:c r="F325" t="n">
        <x:f>IFERROR(VLOOKUP(D325,Produits!A:D,4,FALSE),0)</x:f>
        <x:v>1088.44</x:v>
      </x:c>
      <x:c r="G325" t="n">
        <x:v>0</x:v>
      </x:c>
      <x:c r="H325" t="n">
        <x:v>5.5</x:v>
      </x:c>
      <x:c r="I325" t="n">
        <x:f>E325*F325*(1-G325/100)*(1+H325/100)</x:f>
        <x:v>9186.4336</x:v>
      </x:c>
      <x:c r="J325" t="str">
        <x:v>Espèces</x:v>
      </x:c>
      <x:c r="K325" t="str">
        <x:v>Payée</x:v>
      </x:c>
      <x:c r="L325" t="str"/>
    </x:row>
    <x:row r="326">
      <x:c r="A326" t="n">
        <x:v>46118</x:v>
      </x:c>
      <x:c r="B326" t="str">
        <x:v>VTE-0325</x:v>
      </x:c>
      <x:c r="C326" t="str">
        <x:v>CL-0022</x:v>
      </x:c>
      <x:c r="D326" t="str">
        <x:v>PR-0010</x:v>
      </x:c>
      <x:c r="E326" t="n">
        <x:v>4</x:v>
      </x:c>
      <x:c r="F326" t="n">
        <x:f>IFERROR(VLOOKUP(D326,Produits!A:D,4,FALSE),0)</x:f>
        <x:v>522.28</x:v>
      </x:c>
      <x:c r="G326" t="n">
        <x:v>0</x:v>
      </x:c>
      <x:c r="H326" t="n">
        <x:v>20</x:v>
      </x:c>
      <x:c r="I326" t="n">
        <x:f>E326*F326*(1-G326/100)*(1+H326/100)</x:f>
        <x:v>2506.944</x:v>
      </x:c>
      <x:c r="J326" t="str">
        <x:v>Chèque</x:v>
      </x:c>
      <x:c r="K326" t="str">
        <x:v>Annulée</x:v>
      </x:c>
      <x:c r="L326" t="str"/>
    </x:row>
    <x:row r="327">
      <x:c r="A327" t="n">
        <x:v>46322</x:v>
      </x:c>
      <x:c r="B327" t="str">
        <x:v>VTE-0326</x:v>
      </x:c>
      <x:c r="C327" t="str">
        <x:v>CL-0031</x:v>
      </x:c>
      <x:c r="D327" t="str">
        <x:v>PR-0075</x:v>
      </x:c>
      <x:c r="E327" t="n">
        <x:v>1</x:v>
      </x:c>
      <x:c r="F327" t="n">
        <x:f>IFERROR(VLOOKUP(D327,Produits!A:D,4,FALSE),0)</x:f>
        <x:v>482.13</x:v>
      </x:c>
      <x:c r="G327" t="n">
        <x:v>0</x:v>
      </x:c>
      <x:c r="H327" t="n">
        <x:v>5.5</x:v>
      </x:c>
      <x:c r="I327" t="n">
        <x:f>E327*F327*(1-G327/100)*(1+H327/100)</x:f>
        <x:v>508.64714999999995</x:v>
      </x:c>
      <x:c r="J327" t="str">
        <x:v>Espèces</x:v>
      </x:c>
      <x:c r="K327" t="str">
        <x:v>Payée</x:v>
      </x:c>
      <x:c r="L327" t="str"/>
    </x:row>
    <x:row r="328">
      <x:c r="A328" t="n">
        <x:v>46283</x:v>
      </x:c>
      <x:c r="B328" t="str">
        <x:v>VTE-0327</x:v>
      </x:c>
      <x:c r="C328" t="str">
        <x:v>CL-0084</x:v>
      </x:c>
      <x:c r="D328" t="str">
        <x:v>PR-0070</x:v>
      </x:c>
      <x:c r="E328" t="n">
        <x:v>8</x:v>
      </x:c>
      <x:c r="F328" t="n">
        <x:f>IFERROR(VLOOKUP(D328,Produits!A:D,4,FALSE),0)</x:f>
        <x:v>1031.67</x:v>
      </x:c>
      <x:c r="G328" t="n">
        <x:v>5</x:v>
      </x:c>
      <x:c r="H328" t="n">
        <x:v>10</x:v>
      </x:c>
      <x:c r="I328" t="n">
        <x:f>E328*F328*(1-G328/100)*(1+H328/100)</x:f>
        <x:v>8624.7612</x:v>
      </x:c>
      <x:c r="J328" t="str">
        <x:v>Espèces</x:v>
      </x:c>
      <x:c r="K328" t="str">
        <x:v>Annulée</x:v>
      </x:c>
      <x:c r="L328" t="str"/>
    </x:row>
    <x:row r="329">
      <x:c r="A329" t="n">
        <x:v>46341</x:v>
      </x:c>
      <x:c r="B329" t="str">
        <x:v>VTE-0328</x:v>
      </x:c>
      <x:c r="C329" t="str">
        <x:v>CL-0066</x:v>
      </x:c>
      <x:c r="D329" t="str">
        <x:v>PR-0029</x:v>
      </x:c>
      <x:c r="E329" t="n">
        <x:v>7</x:v>
      </x:c>
      <x:c r="F329" t="n">
        <x:f>IFERROR(VLOOKUP(D329,Produits!A:D,4,FALSE),0)</x:f>
        <x:v>1067.89</x:v>
      </x:c>
      <x:c r="G329" t="n">
        <x:v>0</x:v>
      </x:c>
      <x:c r="H329" t="n">
        <x:v>20</x:v>
      </x:c>
      <x:c r="I329" t="n">
        <x:f>E329*F329*(1-G329/100)*(1+H329/100)</x:f>
        <x:v>8970.276</x:v>
      </x:c>
      <x:c r="J329" t="str">
        <x:v>Carte bancaire</x:v>
      </x:c>
      <x:c r="K329" t="str">
        <x:v>Annulée</x:v>
      </x:c>
      <x:c r="L329" t="str"/>
    </x:row>
    <x:row r="330">
      <x:c r="A330" t="n">
        <x:v>46236</x:v>
      </x:c>
      <x:c r="B330" t="str">
        <x:v>VTE-0329</x:v>
      </x:c>
      <x:c r="C330" t="str">
        <x:v>CL-0112</x:v>
      </x:c>
      <x:c r="D330" t="str">
        <x:v>PR-0002</x:v>
      </x:c>
      <x:c r="E330" t="n">
        <x:v>7</x:v>
      </x:c>
      <x:c r="F330" t="n">
        <x:f>IFERROR(VLOOKUP(D330,Produits!A:D,4,FALSE),0)</x:f>
        <x:v>684.04</x:v>
      </x:c>
      <x:c r="G330" t="n">
        <x:v>0</x:v>
      </x:c>
      <x:c r="H330" t="n">
        <x:v>0</x:v>
      </x:c>
      <x:c r="I330" t="n">
        <x:f>E330*F330*(1-G330/100)*(1+H330/100)</x:f>
        <x:v>4788.28</x:v>
      </x:c>
      <x:c r="J330" t="str">
        <x:v>Virement</x:v>
      </x:c>
      <x:c r="K330" t="str">
        <x:v>Annulée</x:v>
      </x:c>
      <x:c r="L330" t="str"/>
    </x:row>
    <x:row r="331">
      <x:c r="A331" t="n">
        <x:v>46363</x:v>
      </x:c>
      <x:c r="B331" t="str">
        <x:v>VTE-0330</x:v>
      </x:c>
      <x:c r="C331" t="str">
        <x:v>CL-0075</x:v>
      </x:c>
      <x:c r="D331" t="str">
        <x:v>PR-0033</x:v>
      </x:c>
      <x:c r="E331" t="n">
        <x:v>8</x:v>
      </x:c>
      <x:c r="F331" t="n">
        <x:f>IFERROR(VLOOKUP(D331,Produits!A:D,4,FALSE),0)</x:f>
        <x:v>658.63</x:v>
      </x:c>
      <x:c r="G331" t="n">
        <x:v>10</x:v>
      </x:c>
      <x:c r="H331" t="n">
        <x:v>0</x:v>
      </x:c>
      <x:c r="I331" t="n">
        <x:f>E331*F331*(1-G331/100)*(1+H331/100)</x:f>
        <x:v>4742.136</x:v>
      </x:c>
      <x:c r="J331" t="str">
        <x:v>Prélèvement</x:v>
      </x:c>
      <x:c r="K331" t="str">
        <x:v>Payée</x:v>
      </x:c>
      <x:c r="L331" t="str"/>
    </x:row>
    <x:row r="332">
      <x:c r="A332" t="n">
        <x:v>46352</x:v>
      </x:c>
      <x:c r="B332" t="str">
        <x:v>VTE-0331</x:v>
      </x:c>
      <x:c r="C332" t="str">
        <x:v>CL-0013</x:v>
      </x:c>
      <x:c r="D332" t="str">
        <x:v>PR-0042</x:v>
      </x:c>
      <x:c r="E332" t="n">
        <x:v>7</x:v>
      </x:c>
      <x:c r="F332" t="n">
        <x:f>IFERROR(VLOOKUP(D332,Produits!A:D,4,FALSE),0)</x:f>
        <x:v>1088.44</x:v>
      </x:c>
      <x:c r="G332" t="n">
        <x:v>10</x:v>
      </x:c>
      <x:c r="H332" t="n">
        <x:v>5.5</x:v>
      </x:c>
      <x:c r="I332" t="n">
        <x:f>E332*F332*(1-G332/100)*(1+H332/100)</x:f>
        <x:v>7234.31646</x:v>
      </x:c>
      <x:c r="J332" t="str">
        <x:v>Virement</x:v>
      </x:c>
      <x:c r="K332" t="str">
        <x:v>Annulée</x:v>
      </x:c>
      <x:c r="L332" t="str"/>
    </x:row>
    <x:row r="333">
      <x:c r="A333" t="n">
        <x:v>46363</x:v>
      </x:c>
      <x:c r="B333" t="str">
        <x:v>VTE-0332</x:v>
      </x:c>
      <x:c r="C333" t="str">
        <x:v>CL-0025</x:v>
      </x:c>
      <x:c r="D333" t="str">
        <x:v>PR-0069</x:v>
      </x:c>
      <x:c r="E333" t="n">
        <x:v>7</x:v>
      </x:c>
      <x:c r="F333" t="n">
        <x:f>IFERROR(VLOOKUP(D333,Produits!A:D,4,FALSE),0)</x:f>
        <x:v>162.77</x:v>
      </x:c>
      <x:c r="G333" t="n">
        <x:v>0</x:v>
      </x:c>
      <x:c r="H333" t="n">
        <x:v>10</x:v>
      </x:c>
      <x:c r="I333" t="n">
        <x:f>E333*F333*(1-G333/100)*(1+H333/100)</x:f>
        <x:v>1253.3290000000002</x:v>
      </x:c>
      <x:c r="J333" t="str">
        <x:v>Virement</x:v>
      </x:c>
      <x:c r="K333" t="str">
        <x:v>Payée</x:v>
      </x:c>
      <x:c r="L333" t="str"/>
    </x:row>
    <x:row r="334">
      <x:c r="A334" t="n">
        <x:v>46077</x:v>
      </x:c>
      <x:c r="B334" t="str">
        <x:v>VTE-0333</x:v>
      </x:c>
      <x:c r="C334" t="str">
        <x:v>CL-0029</x:v>
      </x:c>
      <x:c r="D334" t="str">
        <x:v>PR-0032</x:v>
      </x:c>
      <x:c r="E334" t="n">
        <x:v>2</x:v>
      </x:c>
      <x:c r="F334" t="n">
        <x:f>IFERROR(VLOOKUP(D334,Produits!A:D,4,FALSE),0)</x:f>
        <x:v>212.05</x:v>
      </x:c>
      <x:c r="G334" t="n">
        <x:v>10</x:v>
      </x:c>
      <x:c r="H334" t="n">
        <x:v>5.5</x:v>
      </x:c>
      <x:c r="I334" t="n">
        <x:f>E334*F334*(1-G334/100)*(1+H334/100)</x:f>
        <x:v>402.68295000000006</x:v>
      </x:c>
      <x:c r="J334" t="str">
        <x:v>Carte bancaire</x:v>
      </x:c>
      <x:c r="K334" t="str">
        <x:v>En attente</x:v>
      </x:c>
      <x:c r="L334" t="str"/>
    </x:row>
    <x:row r="335">
      <x:c r="A335" t="n">
        <x:v>46122</x:v>
      </x:c>
      <x:c r="B335" t="str">
        <x:v>VTE-0334</x:v>
      </x:c>
      <x:c r="C335" t="str">
        <x:v>CL-0119</x:v>
      </x:c>
      <x:c r="D335" t="str">
        <x:v>PR-0062</x:v>
      </x:c>
      <x:c r="E335" t="n">
        <x:v>1</x:v>
      </x:c>
      <x:c r="F335" t="n">
        <x:f>IFERROR(VLOOKUP(D335,Produits!A:D,4,FALSE),0)</x:f>
        <x:v>148.86</x:v>
      </x:c>
      <x:c r="G335" t="n">
        <x:v>10</x:v>
      </x:c>
      <x:c r="H335" t="n">
        <x:v>0</x:v>
      </x:c>
      <x:c r="I335" t="n">
        <x:f>E335*F335*(1-G335/100)*(1+H335/100)</x:f>
        <x:v>133.97400000000002</x:v>
      </x:c>
      <x:c r="J335" t="str">
        <x:v>Prélèvement</x:v>
      </x:c>
      <x:c r="K335" t="str">
        <x:v>Annulée</x:v>
      </x:c>
      <x:c r="L335" t="str"/>
    </x:row>
    <x:row r="336">
      <x:c r="A336" t="n">
        <x:v>46080</x:v>
      </x:c>
      <x:c r="B336" t="str">
        <x:v>VTE-0335</x:v>
      </x:c>
      <x:c r="C336" t="str">
        <x:v>CL-0025</x:v>
      </x:c>
      <x:c r="D336" t="str">
        <x:v>PR-0053</x:v>
      </x:c>
      <x:c r="E336" t="n">
        <x:v>6</x:v>
      </x:c>
      <x:c r="F336" t="n">
        <x:f>IFERROR(VLOOKUP(D336,Produits!A:D,4,FALSE),0)</x:f>
        <x:v>106.9</x:v>
      </x:c>
      <x:c r="G336" t="n">
        <x:v>10</x:v>
      </x:c>
      <x:c r="H336" t="n">
        <x:v>0</x:v>
      </x:c>
      <x:c r="I336" t="n">
        <x:f>E336*F336*(1-G336/100)*(1+H336/100)</x:f>
        <x:v>577.2600000000001</x:v>
      </x:c>
      <x:c r="J336" t="str">
        <x:v>Virement</x:v>
      </x:c>
      <x:c r="K336" t="str">
        <x:v>Annulée</x:v>
      </x:c>
      <x:c r="L336" t="str"/>
    </x:row>
    <x:row r="337">
      <x:c r="A337" t="n">
        <x:v>46065</x:v>
      </x:c>
      <x:c r="B337" t="str">
        <x:v>VTE-0336</x:v>
      </x:c>
      <x:c r="C337" t="str">
        <x:v>CL-0059</x:v>
      </x:c>
      <x:c r="D337" t="str">
        <x:v>PR-0021</x:v>
      </x:c>
      <x:c r="E337" t="n">
        <x:v>4</x:v>
      </x:c>
      <x:c r="F337" t="n">
        <x:f>IFERROR(VLOOKUP(D337,Produits!A:D,4,FALSE),0)</x:f>
        <x:v>513.98</x:v>
      </x:c>
      <x:c r="G337" t="n">
        <x:v>10</x:v>
      </x:c>
      <x:c r="H337" t="n">
        <x:v>10</x:v>
      </x:c>
      <x:c r="I337" t="n">
        <x:f>E337*F337*(1-G337/100)*(1+H337/100)</x:f>
        <x:v>2035.3608000000004</x:v>
      </x:c>
      <x:c r="J337" t="str">
        <x:v>Prélèvement</x:v>
      </x:c>
      <x:c r="K337" t="str">
        <x:v>Annulée</x:v>
      </x:c>
      <x:c r="L337" t="str"/>
    </x:row>
    <x:row r="338">
      <x:c r="A338" t="n">
        <x:v>46216</x:v>
      </x:c>
      <x:c r="B338" t="str">
        <x:v>VTE-0337</x:v>
      </x:c>
      <x:c r="C338" t="str">
        <x:v>CL-0077</x:v>
      </x:c>
      <x:c r="D338" t="str">
        <x:v>PR-0019</x:v>
      </x:c>
      <x:c r="E338" t="n">
        <x:v>1</x:v>
      </x:c>
      <x:c r="F338" t="n">
        <x:f>IFERROR(VLOOKUP(D338,Produits!A:D,4,FALSE),0)</x:f>
        <x:v>715.82</x:v>
      </x:c>
      <x:c r="G338" t="n">
        <x:v>10</x:v>
      </x:c>
      <x:c r="H338" t="n">
        <x:v>5.5</x:v>
      </x:c>
      <x:c r="I338" t="n">
        <x:f>E338*F338*(1-G338/100)*(1+H338/100)</x:f>
        <x:v>679.67109</x:v>
      </x:c>
      <x:c r="J338" t="str">
        <x:v>Carte bancaire</x:v>
      </x:c>
      <x:c r="K338" t="str">
        <x:v>Annulée</x:v>
      </x:c>
      <x:c r="L338" t="str"/>
    </x:row>
    <x:row r="339">
      <x:c r="A339" t="n">
        <x:v>46115</x:v>
      </x:c>
      <x:c r="B339" t="str">
        <x:v>VTE-0338</x:v>
      </x:c>
      <x:c r="C339" t="str">
        <x:v>CL-0074</x:v>
      </x:c>
      <x:c r="D339" t="str">
        <x:v>PR-0018</x:v>
      </x:c>
      <x:c r="E339" t="n">
        <x:v>5</x:v>
      </x:c>
      <x:c r="F339" t="n">
        <x:f>IFERROR(VLOOKUP(D339,Produits!A:D,4,FALSE),0)</x:f>
        <x:v>1074.69</x:v>
      </x:c>
      <x:c r="G339" t="n">
        <x:v>0</x:v>
      </x:c>
      <x:c r="H339" t="n">
        <x:v>20</x:v>
      </x:c>
      <x:c r="I339" t="n">
        <x:f>E339*F339*(1-G339/100)*(1+H339/100)</x:f>
        <x:v>6448.14</x:v>
      </x:c>
      <x:c r="J339" t="str">
        <x:v>Espèces</x:v>
      </x:c>
      <x:c r="K339" t="str">
        <x:v>Payée</x:v>
      </x:c>
      <x:c r="L339" t="str"/>
    </x:row>
    <x:row r="340">
      <x:c r="A340" t="n">
        <x:v>46214</x:v>
      </x:c>
      <x:c r="B340" t="str">
        <x:v>VTE-0339</x:v>
      </x:c>
      <x:c r="C340" t="str">
        <x:v>CL-0027</x:v>
      </x:c>
      <x:c r="D340" t="str">
        <x:v>PR-0052</x:v>
      </x:c>
      <x:c r="E340" t="n">
        <x:v>1</x:v>
      </x:c>
      <x:c r="F340" t="n">
        <x:f>IFERROR(VLOOKUP(D340,Produits!A:D,4,FALSE),0)</x:f>
        <x:v>184.6</x:v>
      </x:c>
      <x:c r="G340" t="n">
        <x:v>0</x:v>
      </x:c>
      <x:c r="H340" t="n">
        <x:v>0</x:v>
      </x:c>
      <x:c r="I340" t="n">
        <x:f>E340*F340*(1-G340/100)*(1+H340/100)</x:f>
        <x:v>184.6</x:v>
      </x:c>
      <x:c r="J340" t="str">
        <x:v>Espèces</x:v>
      </x:c>
      <x:c r="K340" t="str">
        <x:v>Annulée</x:v>
      </x:c>
      <x:c r="L340" t="str"/>
    </x:row>
    <x:row r="341">
      <x:c r="A341" t="n">
        <x:v>46236</x:v>
      </x:c>
      <x:c r="B341" t="str">
        <x:v>VTE-0340</x:v>
      </x:c>
      <x:c r="C341" t="str">
        <x:v>CL-0057</x:v>
      </x:c>
      <x:c r="D341" t="str">
        <x:v>PR-0070</x:v>
      </x:c>
      <x:c r="E341" t="n">
        <x:v>2</x:v>
      </x:c>
      <x:c r="F341" t="n">
        <x:f>IFERROR(VLOOKUP(D341,Produits!A:D,4,FALSE),0)</x:f>
        <x:v>1031.67</x:v>
      </x:c>
      <x:c r="G341" t="n">
        <x:v>0</x:v>
      </x:c>
      <x:c r="H341" t="n">
        <x:v>0</x:v>
      </x:c>
      <x:c r="I341" t="n">
        <x:f>E341*F341*(1-G341/100)*(1+H341/100)</x:f>
        <x:v>2063.34</x:v>
      </x:c>
      <x:c r="J341" t="str">
        <x:v>Carte bancaire</x:v>
      </x:c>
      <x:c r="K341" t="str">
        <x:v>Annulée</x:v>
      </x:c>
      <x:c r="L341" t="str"/>
    </x:row>
    <x:row r="342">
      <x:c r="A342" t="n">
        <x:v>46332</x:v>
      </x:c>
      <x:c r="B342" t="str">
        <x:v>VTE-0341</x:v>
      </x:c>
      <x:c r="C342" t="str">
        <x:v>CL-0090</x:v>
      </x:c>
      <x:c r="D342" t="str">
        <x:v>PR-0051</x:v>
      </x:c>
      <x:c r="E342" t="n">
        <x:v>4</x:v>
      </x:c>
      <x:c r="F342" t="n">
        <x:f>IFERROR(VLOOKUP(D342,Produits!A:D,4,FALSE),0)</x:f>
        <x:v>49.82</x:v>
      </x:c>
      <x:c r="G342" t="n">
        <x:v>10</x:v>
      </x:c>
      <x:c r="H342" t="n">
        <x:v>10</x:v>
      </x:c>
      <x:c r="I342" t="n">
        <x:f>E342*F342*(1-G342/100)*(1+H342/100)</x:f>
        <x:v>197.2872</x:v>
      </x:c>
      <x:c r="J342" t="str">
        <x:v>Carte bancaire</x:v>
      </x:c>
      <x:c r="K342" t="str">
        <x:v>Payée</x:v>
      </x:c>
      <x:c r="L342" t="str"/>
    </x:row>
    <x:row r="343">
      <x:c r="A343" t="n">
        <x:v>46076</x:v>
      </x:c>
      <x:c r="B343" t="str">
        <x:v>VTE-0342</x:v>
      </x:c>
      <x:c r="C343" t="str">
        <x:v>CL-0036</x:v>
      </x:c>
      <x:c r="D343" t="str">
        <x:v>PR-0068</x:v>
      </x:c>
      <x:c r="E343" t="n">
        <x:v>7</x:v>
      </x:c>
      <x:c r="F343" t="n">
        <x:f>IFERROR(VLOOKUP(D343,Produits!A:D,4,FALSE),0)</x:f>
        <x:v>1057.32</x:v>
      </x:c>
      <x:c r="G343" t="n">
        <x:v>0</x:v>
      </x:c>
      <x:c r="H343" t="n">
        <x:v>20</x:v>
      </x:c>
      <x:c r="I343" t="n">
        <x:f>E343*F343*(1-G343/100)*(1+H343/100)</x:f>
        <x:v>8881.488</x:v>
      </x:c>
      <x:c r="J343" t="str">
        <x:v>Prélèvement</x:v>
      </x:c>
      <x:c r="K343" t="str">
        <x:v>Payée</x:v>
      </x:c>
      <x:c r="L343" t="str"/>
    </x:row>
    <x:row r="344">
      <x:c r="A344" t="n">
        <x:v>46049</x:v>
      </x:c>
      <x:c r="B344" t="str">
        <x:v>VTE-0343</x:v>
      </x:c>
      <x:c r="C344" t="str">
        <x:v>CL-0093</x:v>
      </x:c>
      <x:c r="D344" t="str">
        <x:v>PR-0063</x:v>
      </x:c>
      <x:c r="E344" t="n">
        <x:v>7</x:v>
      </x:c>
      <x:c r="F344" t="n">
        <x:f>IFERROR(VLOOKUP(D344,Produits!A:D,4,FALSE),0)</x:f>
        <x:v>426.21</x:v>
      </x:c>
      <x:c r="G344" t="n">
        <x:v>10</x:v>
      </x:c>
      <x:c r="H344" t="n">
        <x:v>20</x:v>
      </x:c>
      <x:c r="I344" t="n">
        <x:f>E344*F344*(1-G344/100)*(1+H344/100)</x:f>
        <x:v>3222.1476</x:v>
      </x:c>
      <x:c r="J344" t="str">
        <x:v>Chèque</x:v>
      </x:c>
      <x:c r="K344" t="str">
        <x:v>Payée</x:v>
      </x:c>
      <x:c r="L344" t="str"/>
    </x:row>
    <x:row r="345">
      <x:c r="A345" t="n">
        <x:v>46113</x:v>
      </x:c>
      <x:c r="B345" t="str">
        <x:v>VTE-0344</x:v>
      </x:c>
      <x:c r="C345" t="str">
        <x:v>CL-0044</x:v>
      </x:c>
      <x:c r="D345" t="str">
        <x:v>PR-0058</x:v>
      </x:c>
      <x:c r="E345" t="n">
        <x:v>6</x:v>
      </x:c>
      <x:c r="F345" t="n">
        <x:f>IFERROR(VLOOKUP(D345,Produits!A:D,4,FALSE),0)</x:f>
        <x:v>657.69</x:v>
      </x:c>
      <x:c r="G345" t="n">
        <x:v>0</x:v>
      </x:c>
      <x:c r="H345" t="n">
        <x:v>10</x:v>
      </x:c>
      <x:c r="I345" t="n">
        <x:f>E345*F345*(1-G345/100)*(1+H345/100)</x:f>
        <x:v>4340.754000000001</x:v>
      </x:c>
      <x:c r="J345" t="str">
        <x:v>Prélèvement</x:v>
      </x:c>
      <x:c r="K345" t="str">
        <x:v>Payée</x:v>
      </x:c>
      <x:c r="L345" t="str"/>
    </x:row>
    <x:row r="346">
      <x:c r="A346" t="n">
        <x:v>46332</x:v>
      </x:c>
      <x:c r="B346" t="str">
        <x:v>VTE-0345</x:v>
      </x:c>
      <x:c r="C346" t="str">
        <x:v>CL-0003</x:v>
      </x:c>
      <x:c r="D346" t="str">
        <x:v>PR-0001</x:v>
      </x:c>
      <x:c r="E346" t="n">
        <x:v>6</x:v>
      </x:c>
      <x:c r="F346" t="n">
        <x:f>IFERROR(VLOOKUP(D346,Produits!A:D,4,FALSE),0)</x:f>
        <x:v>834.09</x:v>
      </x:c>
      <x:c r="G346" t="n">
        <x:v>10</x:v>
      </x:c>
      <x:c r="H346" t="n">
        <x:v>5.5</x:v>
      </x:c>
      <x:c r="I346" t="n">
        <x:f>E346*F346*(1-G346/100)*(1+H346/100)</x:f>
        <x:v>4751.81073</x:v>
      </x:c>
      <x:c r="J346" t="str">
        <x:v>Chèque</x:v>
      </x:c>
      <x:c r="K346" t="str">
        <x:v>Annulée</x:v>
      </x:c>
      <x:c r="L346" t="str"/>
    </x:row>
    <x:row r="347">
      <x:c r="A347" t="n">
        <x:v>46238</x:v>
      </x:c>
      <x:c r="B347" t="str">
        <x:v>VTE-0346</x:v>
      </x:c>
      <x:c r="C347" t="str">
        <x:v>CL-0014</x:v>
      </x:c>
      <x:c r="D347" t="str">
        <x:v>PR-0016</x:v>
      </x:c>
      <x:c r="E347" t="n">
        <x:v>6</x:v>
      </x:c>
      <x:c r="F347" t="n">
        <x:f>IFERROR(VLOOKUP(D347,Produits!A:D,4,FALSE),0)</x:f>
        <x:v>821.74</x:v>
      </x:c>
      <x:c r="G347" t="n">
        <x:v>0</x:v>
      </x:c>
      <x:c r="H347" t="n">
        <x:v>20</x:v>
      </x:c>
      <x:c r="I347" t="n">
        <x:f>E347*F347*(1-G347/100)*(1+H347/100)</x:f>
        <x:v>5916.528</x:v>
      </x:c>
      <x:c r="J347" t="str">
        <x:v>Carte bancaire</x:v>
      </x:c>
      <x:c r="K347" t="str">
        <x:v>Annulée</x:v>
      </x:c>
      <x:c r="L347" t="str"/>
    </x:row>
    <x:row r="348">
      <x:c r="A348" t="n">
        <x:v>46306</x:v>
      </x:c>
      <x:c r="B348" t="str">
        <x:v>VTE-0347</x:v>
      </x:c>
      <x:c r="C348" t="str">
        <x:v>CL-0104</x:v>
      </x:c>
      <x:c r="D348" t="str">
        <x:v>PR-0073</x:v>
      </x:c>
      <x:c r="E348" t="n">
        <x:v>7</x:v>
      </x:c>
      <x:c r="F348" t="n">
        <x:f>IFERROR(VLOOKUP(D348,Produits!A:D,4,FALSE),0)</x:f>
        <x:v>1032.15</x:v>
      </x:c>
      <x:c r="G348" t="n">
        <x:v>0</x:v>
      </x:c>
      <x:c r="H348" t="n">
        <x:v>20</x:v>
      </x:c>
      <x:c r="I348" t="n">
        <x:f>E348*F348*(1-G348/100)*(1+H348/100)</x:f>
        <x:v>8670.060000000001</x:v>
      </x:c>
      <x:c r="J348" t="str">
        <x:v>Carte bancaire</x:v>
      </x:c>
      <x:c r="K348" t="str">
        <x:v>Annulée</x:v>
      </x:c>
      <x:c r="L348" t="str"/>
    </x:row>
    <x:row r="349">
      <x:c r="A349" t="n">
        <x:v>46299</x:v>
      </x:c>
      <x:c r="B349" t="str">
        <x:v>VTE-0348</x:v>
      </x:c>
      <x:c r="C349" t="str">
        <x:v>CL-0073</x:v>
      </x:c>
      <x:c r="D349" t="str">
        <x:v>PR-0073</x:v>
      </x:c>
      <x:c r="E349" t="n">
        <x:v>6</x:v>
      </x:c>
      <x:c r="F349" t="n">
        <x:f>IFERROR(VLOOKUP(D349,Produits!A:D,4,FALSE),0)</x:f>
        <x:v>1032.15</x:v>
      </x:c>
      <x:c r="G349" t="n">
        <x:v>0</x:v>
      </x:c>
      <x:c r="H349" t="n">
        <x:v>20</x:v>
      </x:c>
      <x:c r="I349" t="n">
        <x:f>E349*F349*(1-G349/100)*(1+H349/100)</x:f>
        <x:v>7431.4800000000005</x:v>
      </x:c>
      <x:c r="J349" t="str">
        <x:v>Prélèvement</x:v>
      </x:c>
      <x:c r="K349" t="str">
        <x:v>Annulée</x:v>
      </x:c>
      <x:c r="L349" t="str"/>
    </x:row>
    <x:row r="350">
      <x:c r="A350" t="n">
        <x:v>46210</x:v>
      </x:c>
      <x:c r="B350" t="str">
        <x:v>VTE-0349</x:v>
      </x:c>
      <x:c r="C350" t="str">
        <x:v>CL-0026</x:v>
      </x:c>
      <x:c r="D350" t="str">
        <x:v>PR-0058</x:v>
      </x:c>
      <x:c r="E350" t="n">
        <x:v>3</x:v>
      </x:c>
      <x:c r="F350" t="n">
        <x:f>IFERROR(VLOOKUP(D350,Produits!A:D,4,FALSE),0)</x:f>
        <x:v>657.69</x:v>
      </x:c>
      <x:c r="G350" t="n">
        <x:v>10</x:v>
      </x:c>
      <x:c r="H350" t="n">
        <x:v>10</x:v>
      </x:c>
      <x:c r="I350" t="n">
        <x:f>E350*F350*(1-G350/100)*(1+H350/100)</x:f>
        <x:v>1953.3393000000003</x:v>
      </x:c>
      <x:c r="J350" t="str">
        <x:v>Espèces</x:v>
      </x:c>
      <x:c r="K350" t="str">
        <x:v>En attente</x:v>
      </x:c>
      <x:c r="L350" t="str"/>
    </x:row>
    <x:row r="351">
      <x:c r="A351" t="n">
        <x:v>46298</x:v>
      </x:c>
      <x:c r="B351" t="str">
        <x:v>VTE-0350</x:v>
      </x:c>
      <x:c r="C351" t="str">
        <x:v>CL-0094</x:v>
      </x:c>
      <x:c r="D351" t="str">
        <x:v>PR-0051</x:v>
      </x:c>
      <x:c r="E351" t="n">
        <x:v>6</x:v>
      </x:c>
      <x:c r="F351" t="n">
        <x:f>IFERROR(VLOOKUP(D351,Produits!A:D,4,FALSE),0)</x:f>
        <x:v>49.82</x:v>
      </x:c>
      <x:c r="G351" t="n">
        <x:v>0</x:v>
      </x:c>
      <x:c r="H351" t="n">
        <x:v>0</x:v>
      </x:c>
      <x:c r="I351" t="n">
        <x:f>E351*F351*(1-G351/100)*(1+H351/100)</x:f>
        <x:v>298.92</x:v>
      </x:c>
      <x:c r="J351" t="str">
        <x:v>Prélèvement</x:v>
      </x:c>
      <x:c r="K351" t="str">
        <x:v>En attente</x:v>
      </x:c>
      <x:c r="L351" t="str"/>
    </x:row>
  </x:sheetData>
  <x:conditionalFormatting sqref="I2:I351">
    <x:cfRule type="dataBar" priority="1">
      <x:dataBar>
        <x:cfvo type="min"/>
        <x:cfvo type="max"/>
        <x:color rgb="FF2E8B57"/>
      </x:dataBar>
      <x:extLst>
        <x:ext xmlns:x14="http://schemas.microsoft.com/office/spreadsheetml/2009/9/main" uri="{B025F937-C7B1-47D3-B67F-A62EFF666E3E}">
          <x14:id>{71C9F130-7F38-51D4-E4DF-E92927440DF6}</x14:id>
        </x:ext>
      </x:extLst>
    </x:cfRule>
  </x:conditionalFormatting>
  <x:conditionalFormatting sqref="K2:K351">
    <x:cfRule type="expression" dxfId="3" priority="2">
      <x:formula>K2="En attente"</x:formula>
    </x:cfRule>
    <x:cfRule type="expression" dxfId="4" priority="3">
      <x:formula>K2="Annulée"</x:formula>
    </x:cfRule>
  </x:conditionalFormatting>
  <x:dataValidations count="5">
    <x:dataValidation type="list" sqref="C2:C600">
      <x:formula1>Clients!$A$2:$A$121</x:formula1>
    </x:dataValidation>
    <x:dataValidation type="list" sqref="D2:D600">
      <x:formula1>Produits!$A$2:$A$81</x:formula1>
    </x:dataValidation>
    <x:dataValidation type="list" sqref="H2:H600">
      <x:formula1>'Paramètres'!$E$2:$E$5</x:formula1>
    </x:dataValidation>
    <x:dataValidation type="list" sqref="J2:J600">
      <x:formula1>'Paramètres'!$D$2:$D$6</x:formula1>
    </x:dataValidation>
    <x:dataValidation type="list" sqref="K2:K600">
      <x:formula1>'Paramètres'!$C$2:$C$4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7278a52778064117"/>
  </x:tableParts>
  <x:extLst>
    <x:ext xmlns:x14="http://schemas.microsoft.com/office/spreadsheetml/2009/9/main" xmlns:xm="http://schemas.microsoft.com/office/excel/2006/main" uri="{78C0D931-6437-407d-A8EE-F0AAD7539E65}">
      <x14:conditionalFormattings>
        <x14:conditionalFormatting>
          <x14:cfRule type="dataBar" priority="1" id="{71C9F130-7F38-51D4-E4DF-E92927440DF6}">
            <x14:dataBar gradient="1">
              <x14:cfvo type="min"/>
              <x14:cfvo type="max"/>
              <x14:fillColor rgb="FF2E8B57"/>
            </x14:dataBar>
          </x14:cfRule>
          <xm:sqref>I2:I351</xm:sqref>
        </x14:conditionalFormatting>
      </x14:conditionalFormattings>
    </x:ext>
  </x:extLst>
</x:worksheet>
</file>

<file path=xl/worksheets/sheet5.xml><?xml version="1.0" encoding="utf-8"?>
<x:worksheet xmlns:x="http://schemas.openxmlformats.org/spreadsheetml/2006/main">
  <x:sheetFormatPr defaultRowHeight="15"/>
  <x:cols>
    <x:col min="1" max="1" width="5.25" hidden="0" customWidth="1"/>
    <x:col min="2" max="2" width="13" hidden="0" customWidth="1"/>
    <x:col min="3" max="3" width="14.5" hidden="0" customWidth="1"/>
    <x:col min="4" max="4" width="10.75" hidden="0" customWidth="1"/>
    <x:col min="6" max="6" width="10.380000114440918" hidden="0" customWidth="1"/>
    <x:col min="7" max="7" width="13" hidden="0" customWidth="1"/>
    <x:col min="8" max="8" width="6.880000114440918" hidden="0" customWidth="1"/>
  </x:cols>
  <x:sheetData>
    <x:row r="1" ht="28" customHeight="1">
      <x:c r="A1" s="16" t="str">
        <x:v>Mois</x:v>
      </x:c>
      <x:c r="B1" s="12" t="str">
        <x:v>Chiffre d'affaires</x:v>
      </x:c>
      <x:c r="C1" s="5" t="str">
        <x:v>Nombre de ventes</x:v>
      </x:c>
      <x:c r="D1" s="12" t="str">
        <x:v>Ticket moyen</x:v>
      </x:c>
      <x:c r="F1" s="5" t="str">
        <x:v>Catégorie</x:v>
      </x:c>
      <x:c r="G1" s="12" t="str">
        <x:v>Chiffre d'affaires</x:v>
      </x:c>
      <x:c r="H1" s="5" t="str">
        <x:v>Produits</x:v>
      </x:c>
    </x:row>
    <x:row r="2">
      <x:c r="A2" t="n">
        <x:v>46023</x:v>
      </x:c>
      <x:c r="B2" t="n">
        <x:f>SUMIFS(Ventes!I:I,Ventes!A:A,"&gt;="&amp;A2,Ventes!A:A,"&lt;"&amp;EDATE(A2,1),Ventes!K:K,"&lt;&gt;Annulée")</x:f>
        <x:v>93714.19858249999</x:v>
      </x:c>
      <x:c r="C2" t="n">
        <x:f>COUNTIFS(Ventes!A:A,"&gt;="&amp;A2,Ventes!A:A,"&lt;"&amp;EDATE(A2,1),Ventes!K:K,"&lt;&gt;Annulée")</x:f>
        <x:v>27</x:v>
      </x:c>
      <x:c r="D2" t="n">
        <x:f>IF(C2=0,0,B2/C2)</x:f>
        <x:v>3470.896243796296</x:v>
      </x:c>
      <x:c r="F2" t="str">
        <x:v>Services</x:v>
      </x:c>
      <x:c r="G2" t="n">
        <x:v>5358.3</x:v>
      </x:c>
      <x:c r="H2" t="n">
        <x:v>18</x:v>
      </x:c>
    </x:row>
    <x:row r="3">
      <x:c r="A3" t="n">
        <x:v>46054</x:v>
      </x:c>
      <x:c r="B3" t="n">
        <x:f>SUMIFS(Ventes!I:I,Ventes!A:A,"&gt;="&amp;A3,Ventes!A:A,"&lt;"&amp;EDATE(A3,1),Ventes!K:K,"&lt;&gt;Annulée")</x:f>
        <x:v>40987.82915</x:v>
      </x:c>
      <x:c r="C3" t="n">
        <x:f>COUNTIFS(Ventes!A:A,"&gt;="&amp;A3,Ventes!A:A,"&lt;"&amp;EDATE(A3,1),Ventes!K:K,"&lt;&gt;Annulée")</x:f>
        <x:v>14</x:v>
      </x:c>
      <x:c r="D3" t="n">
        <x:f>IF(C3=0,0,B3/C3)</x:f>
        <x:v>2927.702082142857</x:v>
      </x:c>
      <x:c r="F3" t="str">
        <x:v>Logiciel</x:v>
      </x:c>
      <x:c r="G3" t="n">
        <x:v>7926.52</x:v>
      </x:c>
      <x:c r="H3" t="n">
        <x:v>15</x:v>
      </x:c>
    </x:row>
    <x:row r="4">
      <x:c r="A4" t="n">
        <x:v>46082</x:v>
      </x:c>
      <x:c r="B4" t="n">
        <x:f>SUMIFS(Ventes!I:I,Ventes!A:A,"&gt;="&amp;A4,Ventes!A:A,"&lt;"&amp;EDATE(A4,1),Ventes!K:K,"&lt;&gt;Annulée")</x:f>
        <x:v>50229.2497075</x:v>
      </x:c>
      <x:c r="C4" t="n">
        <x:f>COUNTIFS(Ventes!A:A,"&gt;="&amp;A4,Ventes!A:A,"&lt;"&amp;EDATE(A4,1),Ventes!K:K,"&lt;&gt;Annulée")</x:f>
        <x:v>17</x:v>
      </x:c>
      <x:c r="D4" t="n">
        <x:f>IF(C4=0,0,B4/C4)</x:f>
        <x:v>2954.6617475</x:v>
      </x:c>
      <x:c r="F4" t="str">
        <x:v>Matériel</x:v>
      </x:c>
      <x:c r="G4" t="n">
        <x:v>18571.74</x:v>
      </x:c>
      <x:c r="H4" t="n">
        <x:v>14</x:v>
      </x:c>
    </x:row>
    <x:row r="5">
      <x:c r="A5" t="n">
        <x:v>46113</x:v>
      </x:c>
      <x:c r="B5" t="n">
        <x:f>SUMIFS(Ventes!I:I,Ventes!A:A,"&gt;="&amp;A5,Ventes!A:A,"&lt;"&amp;EDATE(A5,1),Ventes!K:K,"&lt;&gt;Annulée")</x:f>
        <x:v>67192.62997499999</x:v>
      </x:c>
      <x:c r="C5" t="n">
        <x:f>COUNTIFS(Ventes!A:A,"&gt;="&amp;A5,Ventes!A:A,"&lt;"&amp;EDATE(A5,1),Ventes!K:K,"&lt;&gt;Annulée")</x:f>
        <x:v>24</x:v>
      </x:c>
      <x:c r="D5" t="n">
        <x:f>IF(C5=0,0,B5/C5)</x:f>
        <x:v>2799.6929156249994</x:v>
      </x:c>
      <x:c r="F5" t="str">
        <x:v>Formation</x:v>
      </x:c>
      <x:c r="G5" t="n">
        <x:v>7153.19</x:v>
      </x:c>
      <x:c r="H5" t="n">
        <x:v>16</x:v>
      </x:c>
    </x:row>
    <x:row r="6">
      <x:c r="A6" t="n">
        <x:v>46143</x:v>
      </x:c>
      <x:c r="B6" t="n">
        <x:f>SUMIFS(Ventes!I:I,Ventes!A:A,"&gt;="&amp;A6,Ventes!A:A,"&lt;"&amp;EDATE(A6,1),Ventes!K:K,"&lt;&gt;Annulée")</x:f>
        <x:v>39306.30204</x:v>
      </x:c>
      <x:c r="C6" t="n">
        <x:f>COUNTIFS(Ventes!A:A,"&gt;="&amp;A6,Ventes!A:A,"&lt;"&amp;EDATE(A6,1),Ventes!K:K,"&lt;&gt;Annulée")</x:f>
        <x:v>14</x:v>
      </x:c>
      <x:c r="D6" t="n">
        <x:f>IF(C6=0,0,B6/C6)</x:f>
        <x:v>2807.593002857143</x:v>
      </x:c>
      <x:c r="F6" t="str">
        <x:v>Maintenance</x:v>
      </x:c>
      <x:c r="G6" t="n">
        <x:v>18271.16</x:v>
      </x:c>
      <x:c r="H6" t="n">
        <x:v>20</x:v>
      </x:c>
    </x:row>
    <x:row r="7">
      <x:c r="A7" t="n">
        <x:v>46174</x:v>
      </x:c>
      <x:c r="B7" t="n">
        <x:f>SUMIFS(Ventes!I:I,Ventes!A:A,"&gt;="&amp;A7,Ventes!A:A,"&lt;"&amp;EDATE(A7,1),Ventes!K:K,"&lt;&gt;Annulée")</x:f>
        <x:v>58350.70247750002</x:v>
      </x:c>
      <x:c r="C7" t="n">
        <x:f>COUNTIFS(Ventes!A:A,"&gt;="&amp;A7,Ventes!A:A,"&lt;"&amp;EDATE(A7,1),Ventes!K:K,"&lt;&gt;Annulée")</x:f>
        <x:v>18</x:v>
      </x:c>
      <x:c r="D7" t="n">
        <x:f>IF(C7=0,0,B7/C7)</x:f>
        <x:v>3241.7056931944453</x:v>
      </x:c>
      <x:c r="F7" t="str">
        <x:v>Abonnement</x:v>
      </x:c>
      <x:c r="G7" t="n">
        <x:v>10553.94</x:v>
      </x:c>
      <x:c r="H7" t="n">
        <x:v>7</x:v>
      </x:c>
    </x:row>
    <x:row r="8">
      <x:c r="A8" t="n">
        <x:v>46204</x:v>
      </x:c>
      <x:c r="B8" t="n">
        <x:f>SUMIFS(Ventes!I:I,Ventes!A:A,"&gt;="&amp;A8,Ventes!A:A,"&lt;"&amp;EDATE(A8,1),Ventes!K:K,"&lt;&gt;Annulée")</x:f>
        <x:v>39267.1439</x:v>
      </x:c>
      <x:c r="C8" t="n">
        <x:f>COUNTIFS(Ventes!A:A,"&gt;="&amp;A8,Ventes!A:A,"&lt;"&amp;EDATE(A8,1),Ventes!K:K,"&lt;&gt;Annulée")</x:f>
        <x:v>16</x:v>
      </x:c>
      <x:c r="D8" t="n">
        <x:f>IF(C8=0,0,B8/C8)</x:f>
        <x:v>2454.19649375</x:v>
      </x:c>
      <x:c r="F8" t="str">
        <x:v>Conseil</x:v>
      </x:c>
      <x:c r="G8" t="n">
        <x:v>17653.5</x:v>
      </x:c>
      <x:c r="H8" t="n">
        <x:v>6</x:v>
      </x:c>
    </x:row>
    <x:row r="9">
      <x:c r="A9" t="n">
        <x:v>46235</x:v>
      </x:c>
      <x:c r="B9" t="n">
        <x:f>SUMIFS(Ventes!I:I,Ventes!A:A,"&gt;="&amp;A9,Ventes!A:A,"&lt;"&amp;EDATE(A9,1),Ventes!K:K,"&lt;&gt;Annulée")</x:f>
        <x:v>55445.21757</x:v>
      </x:c>
      <x:c r="C9" t="n">
        <x:f>COUNTIFS(Ventes!A:A,"&gt;="&amp;A9,Ventes!A:A,"&lt;"&amp;EDATE(A9,1),Ventes!K:K,"&lt;&gt;Annulée")</x:f>
        <x:v>23</x:v>
      </x:c>
      <x:c r="D9" t="n">
        <x:f>IF(C9=0,0,B9/C9)</x:f>
        <x:v>2410.6616334782607</x:v>
      </x:c>
      <x:c r="F9" t="str">
        <x:v>Divers</x:v>
      </x:c>
      <x:c r="G9" t="n">
        <x:v>8317.85</x:v>
      </x:c>
      <x:c r="H9" t="n">
        <x:v>6</x:v>
      </x:c>
    </x:row>
    <x:row r="10">
      <x:c r="A10" t="n">
        <x:v>46266</x:v>
      </x:c>
      <x:c r="B10" t="n">
        <x:f>SUMIFS(Ventes!I:I,Ventes!A:A,"&gt;="&amp;A10,Ventes!A:A,"&lt;"&amp;EDATE(A10,1),Ventes!K:K,"&lt;&gt;Annulée")</x:f>
        <x:v>56759.16401499999</x:v>
      </x:c>
      <x:c r="C10" t="n">
        <x:f>COUNTIFS(Ventes!A:A,"&gt;="&amp;A10,Ventes!A:A,"&lt;"&amp;EDATE(A10,1),Ventes!K:K,"&lt;&gt;Annulée")</x:f>
        <x:v>17</x:v>
      </x:c>
      <x:c r="D10" t="n">
        <x:f>IF(C10=0,0,B10/C10)</x:f>
        <x:v>3338.7743538235286</x:v>
      </x:c>
    </x:row>
    <x:row r="11">
      <x:c r="A11" t="n">
        <x:v>46296</x:v>
      </x:c>
      <x:c r="B11" t="n">
        <x:f>SUMIFS(Ventes!I:I,Ventes!A:A,"&gt;="&amp;A11,Ventes!A:A,"&lt;"&amp;EDATE(A11,1),Ventes!K:K,"&lt;&gt;Annulée")</x:f>
        <x:v>44798.144005</x:v>
      </x:c>
      <x:c r="C11" t="n">
        <x:f>COUNTIFS(Ventes!A:A,"&gt;="&amp;A11,Ventes!A:A,"&lt;"&amp;EDATE(A11,1),Ventes!K:K,"&lt;&gt;Annulée")</x:f>
        <x:v>20</x:v>
      </x:c>
      <x:c r="D11" t="n">
        <x:f>IF(C11=0,0,B11/C11)</x:f>
        <x:v>2239.90720025</x:v>
      </x:c>
    </x:row>
    <x:row r="12">
      <x:c r="A12" t="n">
        <x:v>46327</x:v>
      </x:c>
      <x:c r="B12" t="n">
        <x:f>SUMIFS(Ventes!I:I,Ventes!A:A,"&gt;="&amp;A12,Ventes!A:A,"&lt;"&amp;EDATE(A12,1),Ventes!K:K,"&lt;&gt;Annulée")</x:f>
        <x:v>57977.542665</x:v>
      </x:c>
      <x:c r="C12" t="n">
        <x:f>COUNTIFS(Ventes!A:A,"&gt;="&amp;A12,Ventes!A:A,"&lt;"&amp;EDATE(A12,1),Ventes!K:K,"&lt;&gt;Annulée")</x:f>
        <x:v>18</x:v>
      </x:c>
      <x:c r="D12" t="n">
        <x:f>IF(C12=0,0,B12/C12)</x:f>
        <x:v>3220.9745925</x:v>
      </x:c>
    </x:row>
    <x:row r="13">
      <x:c r="A13" t="n">
        <x:v>46357</x:v>
      </x:c>
      <x:c r="B13" t="n">
        <x:f>SUMIFS(Ventes!I:I,Ventes!A:A,"&gt;="&amp;A13,Ventes!A:A,"&lt;"&amp;EDATE(A13,1),Ventes!K:K,"&lt;&gt;Annulée")</x:f>
        <x:v>79481.35842749999</x:v>
      </x:c>
      <x:c r="C13" t="n">
        <x:f>COUNTIFS(Ventes!A:A,"&gt;="&amp;A13,Ventes!A:A,"&lt;"&amp;EDATE(A13,1),Ventes!K:K,"&lt;&gt;Annulée")</x:f>
        <x:v>23</x:v>
      </x:c>
      <x:c r="D13" t="n">
        <x:f>IF(C13=0,0,B13/C13)</x:f>
        <x:v>3455.7112359782604</x:v>
      </x:c>
    </x:row>
  </x:sheetData>
  <x:pageMargins left="0.7" right="0.7" top="0.75" bottom="0.75" header="0.3" footer="0.3"/>
  <x:drawing xmlns:r="http://schemas.openxmlformats.org/officeDocument/2006/relationships" r:id="Rf50b696e68da44b2"/>
</x:worksheet>
</file>

<file path=xl/worksheets/sheet6.xml><?xml version="1.0" encoding="utf-8"?>
<x:worksheet xmlns:x="http://schemas.openxmlformats.org/spreadsheetml/2006/main">
  <x:sheetFormatPr defaultRowHeight="15"/>
  <x:cols>
    <x:col min="1" max="1" width="10.380000114440918" hidden="0" customWidth="1"/>
    <x:col min="2" max="2" width="11.25" hidden="0" customWidth="1"/>
    <x:col min="3" max="3" width="11.380000114440918" hidden="0" customWidth="1"/>
    <x:col min="4" max="4" width="16.6299991607666" hidden="0" customWidth="1"/>
    <x:col min="5" max="5" width="3.630000114440918" hidden="0" customWidth="1"/>
    <x:col min="6" max="6" width="8.630000114440918" hidden="0" customWidth="1"/>
  </x:cols>
  <x:sheetData>
    <x:row r="1" ht="28" customHeight="1">
      <x:c r="A1" s="5" t="str">
        <x:v>Catégories</x:v>
      </x:c>
      <x:c r="B1" s="5" t="str">
        <x:v>Statuts clients</x:v>
      </x:c>
      <x:c r="C1" s="5" t="str">
        <x:v>Statuts ventes</x:v>
      </x:c>
      <x:c r="D1" s="5" t="str">
        <x:v>Moyens de paiement</x:v>
      </x:c>
      <x:c r="E1" s="5" t="str">
        <x:v>TVA</x:v>
      </x:c>
      <x:c r="F1" s="5" t="str">
        <x:v>Villes</x:v>
      </x:c>
    </x:row>
    <x:row r="2">
      <x:c r="A2" t="str">
        <x:v>Services</x:v>
      </x:c>
      <x:c r="B2" t="str">
        <x:v>Prospect</x:v>
      </x:c>
      <x:c r="C2" t="str">
        <x:v>Payée</x:v>
      </x:c>
      <x:c r="D2" t="str">
        <x:v>Carte bancaire</x:v>
      </x:c>
      <x:c r="E2" t="n">
        <x:v>0</x:v>
      </x:c>
      <x:c r="F2" t="str">
        <x:v>Paris</x:v>
      </x:c>
    </x:row>
    <x:row r="3">
      <x:c r="A3" t="str">
        <x:v>Logiciel</x:v>
      </x:c>
      <x:c r="B3" t="str">
        <x:v>Client actif</x:v>
      </x:c>
      <x:c r="C3" t="str">
        <x:v>En attente</x:v>
      </x:c>
      <x:c r="D3" t="str">
        <x:v>Virement</x:v>
      </x:c>
      <x:c r="E3" t="n">
        <x:v>5.5</x:v>
      </x:c>
      <x:c r="F3" t="str">
        <x:v>Lyon</x:v>
      </x:c>
    </x:row>
    <x:row r="4">
      <x:c r="A4" t="str">
        <x:v>Matériel</x:v>
      </x:c>
      <x:c r="B4" t="str">
        <x:v>Client inactif</x:v>
      </x:c>
      <x:c r="C4" t="str">
        <x:v>Annulée</x:v>
      </x:c>
      <x:c r="D4" t="str">
        <x:v>Chèque</x:v>
      </x:c>
      <x:c r="E4" t="n">
        <x:v>10</x:v>
      </x:c>
      <x:c r="F4" t="str">
        <x:v>Marseille</x:v>
      </x:c>
    </x:row>
    <x:row r="5">
      <x:c r="A5" t="str">
        <x:v>Formation</x:v>
      </x:c>
      <x:c r="B5"/>
      <x:c r="C5"/>
      <x:c r="D5" t="str">
        <x:v>Espèces</x:v>
      </x:c>
      <x:c r="E5" t="n">
        <x:v>20</x:v>
      </x:c>
      <x:c r="F5" t="str">
        <x:v>Toulouse</x:v>
      </x:c>
    </x:row>
    <x:row r="6">
      <x:c r="A6" t="str">
        <x:v>Maintenance</x:v>
      </x:c>
      <x:c r="B6"/>
      <x:c r="C6"/>
      <x:c r="D6" t="str">
        <x:v>Prélèvement</x:v>
      </x:c>
      <x:c r="E6"/>
      <x:c r="F6" t="str">
        <x:v>Bordeaux</x:v>
      </x:c>
    </x:row>
    <x:row r="7">
      <x:c r="A7" t="str">
        <x:v>Abonnement</x:v>
      </x:c>
      <x:c r="B7"/>
      <x:c r="C7"/>
      <x:c r="D7"/>
      <x:c r="E7"/>
      <x:c r="F7" t="str">
        <x:v>Nantes</x:v>
      </x:c>
    </x:row>
    <x:row r="8">
      <x:c r="A8" t="str">
        <x:v>Conseil</x:v>
      </x:c>
      <x:c r="B8"/>
      <x:c r="C8"/>
      <x:c r="D8"/>
      <x:c r="E8"/>
      <x:c r="F8" t="str">
        <x:v>Lille</x:v>
      </x:c>
    </x:row>
    <x:row r="9">
      <x:c r="A9" t="str">
        <x:v>Divers</x:v>
      </x:c>
      <x:c r="B9"/>
      <x:c r="C9"/>
      <x:c r="D9"/>
      <x:c r="E9"/>
      <x:c r="F9" t="str">
        <x:v>Nice</x:v>
      </x:c>
    </x:row>
    <x:row r="10">
      <x:c r="A10"/>
      <x:c r="B10"/>
      <x:c r="C10"/>
      <x:c r="D10"/>
      <x:c r="E10"/>
      <x:c r="F10" t="str">
        <x:v>Rennes</x:v>
      </x:c>
    </x:row>
    <x:row r="11">
      <x:c r="A11"/>
      <x:c r="B11"/>
      <x:c r="C11"/>
      <x:c r="D11"/>
      <x:c r="E11"/>
      <x:c r="F11" t="str">
        <x:v>Strasbourg</x:v>
      </x:c>
    </x:row>
  </x:sheetData>
  <x:pageMargins left="0.7" right="0.7" top="0.75" bottom="0.75" header="0.3" footer="0.3"/>
</x:worksheet>
</file>

<file path=xl/worksheets/sheet7.xml><?xml version="1.0" encoding="utf-8"?>
<x:worksheet xmlns:x="http://schemas.openxmlformats.org/spreadsheetml/2006/main">
  <x:sheetFormatPr defaultRowHeight="15"/>
  <x:cols>
    <x:col min="1" max="1" width="100" hidden="0" customWidth="1"/>
  </x:cols>
  <x:sheetData>
    <x:row r="1" ht="28" customHeight="1">
      <x:c r="A1" s="5" t="str">
        <x:v>Guide d'utilisation • Base de données Premium</x:v>
      </x:c>
    </x:row>
    <x:row r="3">
      <x:c r="A3" s="54" t="str">
        <x:v>1. Ajoutez ou modifiez les clients dans la feuille Clients.</x:v>
      </x:c>
    </x:row>
    <x:row r="4">
      <x:c r="A4" s="54" t="str">
        <x:v>2. Gérez votre catalogue dans la feuille Produits.</x:v>
      </x:c>
    </x:row>
    <x:row r="5">
      <x:c r="A5" s="54" t="str">
        <x:v>3. Enregistrez chaque transaction dans la feuille Ventes.</x:v>
      </x:c>
    </x:row>
    <x:row r="6">
      <x:c r="A6" s="54" t="str">
        <x:v>4. Utilisez les listes déroulantes pour éviter les erreurs de saisie.</x:v>
      </x:c>
    </x:row>
    <x:row r="7">
      <x:c r="A7" s="54" t="str">
        <x:v>5. Consultez le Tableau de Bord pour suivre le chiffre d'affaires, les ventes et le stock.</x:v>
      </x:c>
    </x:row>
    <x:row r="8">
      <x:c r="A8" s="54" t="str">
        <x:v>6. Analysez les tendances dans la feuille Statistiques.</x:v>
      </x:c>
    </x:row>
    <x:row r="9">
      <x:c r="A9" s="54" t="str">
        <x:v>7. Personnalisez les catégories, statuts, moyens de paiement et TVA dans Paramètres.</x:v>
      </x:c>
    </x:row>
  </x:sheetData>
  <x:mergeCells>
    <x:mergeCell ref="A1:H1"/>
  </x:mergeCells>
  <x:pageMargins left="0.7" right="0.7" top="0.75" bottom="0.75" header="0.3" footer="0.3"/>
</x:worksheet>
</file>