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835cbe27e47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f899a1cfcf7f4a16"/>
    <x:sheet xmlns:r="http://schemas.openxmlformats.org/officeDocument/2006/relationships" name="Commandes" sheetId="2" r:id="R55139e0f1d814ceb"/>
    <x:sheet xmlns:r="http://schemas.openxmlformats.org/officeDocument/2006/relationships" name="Produits" sheetId="3" r:id="R936d453553a24eeb"/>
    <x:sheet xmlns:r="http://schemas.openxmlformats.org/officeDocument/2006/relationships" name="Fournisseurs" sheetId="4" r:id="R75590f2fbc814743"/>
    <x:sheet xmlns:r="http://schemas.openxmlformats.org/officeDocument/2006/relationships" name="Clients" sheetId="5" r:id="Reee8fed8cd174d00"/>
    <x:sheet xmlns:r="http://schemas.openxmlformats.org/officeDocument/2006/relationships" name="Finances" sheetId="6" r:id="R9b3d9ec6a3cd4b64"/>
    <x:sheet xmlns:r="http://schemas.openxmlformats.org/officeDocument/2006/relationships" name="Marketing" sheetId="7" r:id="R9cdbaa0260c443e8"/>
    <x:sheet xmlns:r="http://schemas.openxmlformats.org/officeDocument/2006/relationships" name="Expéditions" sheetId="8" r:id="R094b3d53eebb4c50"/>
    <x:sheet xmlns:r="http://schemas.openxmlformats.org/officeDocument/2006/relationships" name="Retours" sheetId="9" r:id="Rc9b16862fed84b81"/>
    <x:sheet xmlns:r="http://schemas.openxmlformats.org/officeDocument/2006/relationships" name="Statistiques" sheetId="10" r:id="R30382ea95b7741a6"/>
    <x:sheet xmlns:r="http://schemas.openxmlformats.org/officeDocument/2006/relationships" name="Paramètres" sheetId="11" r:id="R1a8ca9b71a594394"/>
    <x:sheet xmlns:r="http://schemas.openxmlformats.org/officeDocument/2006/relationships" name="Guide" sheetId="12" r:id="R75433e57165d48c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 €"/>
    <x:numFmt numFmtId="201" formatCode="0.0%"/>
    <x:numFmt numFmtId="202" formatCode="0.00"/>
    <x:numFmt numFmtId="203" formatCode="0"/>
  </x:numFmts>
  <x:fonts count="4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b/>
      <x:sz val="14"/>
      <x:color rgb="FF1F2937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0F766E"/>
      </x:patternFill>
    </x:fill>
    <x:fill>
      <x:patternFill patternType="solid">
        <x:fgColor rgb="FFF3F4F6"/>
      </x:patternFill>
    </x:fill>
  </x:fills>
  <x:borders count="2">
    <x:border/>
    <x:border/>
  </x:borders>
  <x:cellStyleXfs count="1">
    <x:xf numFmtId="0" fontId="0" fillId="0" borderId="0"/>
  </x:cellStyleXfs>
  <x:cellXfs count="4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2" fillId="3" borderId="0" xfId="0" applyNumberFormat="1" applyFont="1" applyFill="1" applyBorder="1"/>
    <x:xf numFmtId="0" fontId="2" fillId="3" borderId="1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2" fillId="3" borderId="1" xfId="0" applyNumberFormat="1" applyFont="1" applyFill="1" applyBorder="1" applyAlignment="1">
      <x:alignment horizontal="center" vertical="center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/>
    <x:xf numFmtId="201" fontId="0" fillId="0" borderId="0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 applyAlignment="1">
      <x:alignment vertical="center" wrapText="1"/>
    </x:xf>
    <x:xf numFmtId="201" fontId="0" fillId="0" borderId="1" xfId="0" applyNumberFormat="1" applyFont="1" applyFill="1" applyBorder="1"/>
    <x:xf numFmtId="202" fontId="0" fillId="0" borderId="0" xfId="0" applyNumberFormat="1" applyFont="1" applyFill="1" applyBorder="1" applyAlignment="1">
      <x:alignment vertical="center" wrapText="1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 applyAlignment="1">
      <x:alignment vertical="center" wrapText="1"/>
    </x:xf>
    <x:xf numFmtId="202" fontId="0" fillId="0" borderId="1" xfId="0" applyNumberFormat="1" applyFont="1" applyFill="1" applyBorder="1"/>
    <x:xf numFmtId="0" fontId="0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/>
    </x:xf>
    <x:xf numFmtId="200" fontId="3" fillId="4" borderId="0" xfId="0" applyNumberFormat="1" applyFont="1" applyFill="1" applyBorder="1" applyAlignment="1">
      <x:alignment horizontal="center"/>
    </x:xf>
    <x:xf numFmtId="200" fontId="3" fillId="4" borderId="1" xfId="0" applyNumberFormat="1" applyFont="1" applyFill="1" applyBorder="1" applyAlignment="1">
      <x:alignment horizontal="center"/>
    </x:xf>
    <x:xf numFmtId="201" fontId="3" fillId="4" borderId="0" xfId="0" applyNumberFormat="1" applyFont="1" applyFill="1" applyBorder="1" applyAlignment="1">
      <x:alignment horizontal="center"/>
    </x:xf>
    <x:xf numFmtId="201" fontId="3" fillId="4" borderId="1" xfId="0" applyNumberFormat="1" applyFont="1" applyFill="1" applyBorder="1" applyAlignment="1">
      <x:alignment horizontal="center"/>
    </x:xf>
    <x:xf numFmtId="203" fontId="3" fillId="4" borderId="0" xfId="0" applyNumberFormat="1" applyFont="1" applyFill="1" applyBorder="1" applyAlignment="1">
      <x:alignment horizontal="center"/>
    </x:xf>
    <x:xf numFmtId="203" fontId="0" fillId="0" borderId="0" xfId="0" applyNumberFormat="1" applyFont="1" applyFill="1" applyBorder="1"/>
  </x:cellXfs>
  <x:cellStyles count="1">
    <x:cellStyle name="Normal" xfId="0"/>
  </x:cellStyles>
  <x:dxfs count="1">
    <x:dxf>
      <x:font>
        <x:color rgb="FFDC2626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54fce8f4844a42" /><Relationship Type="http://schemas.openxmlformats.org/officeDocument/2006/relationships/theme" Target="/xl/theme/theme1.xml" Id="R18fd9a32733a40ba" /><Relationship Type="http://schemas.openxmlformats.org/officeDocument/2006/relationships/sharedStrings" Target="/xl/sharedStrings.xml" Id="R93640df622c04fad" /><Relationship Type="http://schemas.openxmlformats.org/officeDocument/2006/relationships/worksheet" Target="/xl/worksheets/sheet1.xml" Id="Rf899a1cfcf7f4a16" /><Relationship Type="http://schemas.openxmlformats.org/officeDocument/2006/relationships/worksheet" Target="/xl/worksheets/sheet2.xml" Id="R55139e0f1d814ceb" /><Relationship Type="http://schemas.openxmlformats.org/officeDocument/2006/relationships/worksheet" Target="/xl/worksheets/sheet3.xml" Id="R936d453553a24eeb" /><Relationship Type="http://schemas.openxmlformats.org/officeDocument/2006/relationships/worksheet" Target="/xl/worksheets/sheet4.xml" Id="R75590f2fbc814743" /><Relationship Type="http://schemas.openxmlformats.org/officeDocument/2006/relationships/worksheet" Target="/xl/worksheets/sheet5.xml" Id="Reee8fed8cd174d00" /><Relationship Type="http://schemas.openxmlformats.org/officeDocument/2006/relationships/worksheet" Target="/xl/worksheets/sheet6.xml" Id="R9b3d9ec6a3cd4b64" /><Relationship Type="http://schemas.openxmlformats.org/officeDocument/2006/relationships/worksheet" Target="/xl/worksheets/sheet7.xml" Id="R9cdbaa0260c443e8" /><Relationship Type="http://schemas.openxmlformats.org/officeDocument/2006/relationships/worksheet" Target="/xl/worksheets/sheet8.xml" Id="R094b3d53eebb4c50" /><Relationship Type="http://schemas.openxmlformats.org/officeDocument/2006/relationships/worksheet" Target="/xl/worksheets/sheet9.xml" Id="Rc9b16862fed84b81" /><Relationship Type="http://schemas.openxmlformats.org/officeDocument/2006/relationships/worksheet" Target="/xl/worksheets/sheet10.xml" Id="R30382ea95b7741a6" /><Relationship Type="http://schemas.openxmlformats.org/officeDocument/2006/relationships/worksheet" Target="/xl/worksheets/sheet11.xml" Id="R1a8ca9b71a594394" /><Relationship Type="http://schemas.openxmlformats.org/officeDocument/2006/relationships/worksheet" Target="/xl/worksheets/sheet12.xml" Id="R75433e57165d48c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fe1ec0d6cf74cd8" /><Relationship Type="http://schemas.openxmlformats.org/officeDocument/2006/relationships/chart" Target="/xl/drawings/charts/chart2.xml" Id="Rb02879656fe544c3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Commandes par statut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Nombre</c:v>
          </c:tx>
          <c:cat>
            <c:strRef>
              <c:f>'Tableau de Bord'!$A$8:$A$13</c:f>
              <c:strCache>
                <c:ptCount val="0"/>
              </c:strCache>
            </c:strRef>
          </c:cat>
          <c:val>
            <c:numRef>
              <c:f>'Tableau de Bord'!$B$8:$B$13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Évolution du chiffre d'affaires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CA</c:v>
          </c:tx>
          <c:cat>
            <c:strRef>
              <c:f>'Tableau de Bord'!$D$8:$D$13</c:f>
              <c:strCache>
                <c:ptCount val="0"/>
              </c:strCache>
            </c:strRef>
          </c:cat>
          <c:val>
            <c:numRef>
              <c:f>'Tableau de Bord'!$E$8:$E$13</c:f>
              <c:numCache>
                <c:formatCode>#,##0.00 €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14</xdr:row>
      <xdr:rowOff>0</xdr:rowOff>
    </xdr:from>
    <xdr:to>
      <xdr:col>6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fe1ec0d6cf74cd8"/>
        </a:graphicData>
      </a:graphic>
    </xdr:graphicFrame>
    <xdr:clientData/>
  </xdr:twoCellAnchor>
  <xdr:twoCellAnchor>
    <xdr:from>
      <xdr:col>6</xdr:col>
      <xdr:colOff>0</xdr:colOff>
      <xdr:row>14</xdr:row>
      <xdr:rowOff>0</xdr:rowOff>
    </xdr:from>
    <xdr:to>
      <xdr:col>12</xdr:col>
      <xdr:colOff>0</xdr:colOff>
      <xdr:row>30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02879656fe544c3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4" name="CommandesTable" displayName="CommandesTable" ref="A3:V103" headerRowCount="1">
  <x:tableColumns count="22">
    <x:tableColumn id="1" name="ID Commande"/>
    <x:tableColumn id="2" name="Date"/>
    <x:tableColumn id="3" name="Plateforme"/>
    <x:tableColumn id="4" name="Client"/>
    <x:tableColumn id="5" name="E-mail"/>
    <x:tableColumn id="6" name="Pays"/>
    <x:tableColumn id="7" name="Produit"/>
    <x:tableColumn id="8" name="SKU"/>
    <x:tableColumn id="9" name="Fournisseur"/>
    <x:tableColumn id="10" name="Quantité"/>
    <x:tableColumn id="11" name="Coût produits €"/>
    <x:tableColumn id="12" name="Livraison €"/>
    <x:tableColumn id="13" name="Commission plateforme €"/>
    <x:tableColumn id="14" name="Commission paiement €"/>
    <x:tableColumn id="15" name="Chiffre d'affaires €"/>
    <x:tableColumn id="16" name="Dépenses pub €"/>
    <x:tableColumn id="17" name="Statut"/>
    <x:tableColumn id="18" name="N° suivi"/>
    <x:tableColumn id="19" name="Coût total €"/>
    <x:tableColumn id="20" name="Bénéfice €"/>
    <x:tableColumn id="21" name="Marge %"/>
    <x:tableColumn id="22" name="Commentaires"/>
  </x:tableColumns>
  <x:tableStyleInfo name="TableStyleMedium2" showRowStripes="1"/>
</x:table>
</file>

<file path=xl/tables/table2.xml><?xml version="1.0" encoding="utf-8"?>
<x:table xmlns:x="http://schemas.openxmlformats.org/spreadsheetml/2006/main" id="1" name="ProduitsTable" displayName="ProduitsTable" ref="A3:K15" headerRowCount="1">
  <x:tableColumns count="11">
    <x:tableColumn id="1" name="SKU"/>
    <x:tableColumn id="2" name="Produit"/>
    <x:tableColumn id="3" name="Catégorie"/>
    <x:tableColumn id="4" name="Fournisseur"/>
    <x:tableColumn id="5" name="Coût d'achat €"/>
    <x:tableColumn id="6" name="Prix de vente €"/>
    <x:tableColumn id="7" name="Délai livraison (jours)"/>
    <x:tableColumn id="8" name="Statut"/>
    <x:tableColumn id="9" name="Marge €"/>
    <x:tableColumn id="10" name="Marge %"/>
    <x:tableColumn id="11" name="Commentaires"/>
  </x:tableColumns>
  <x:tableStyleInfo name="TableStyleMedium2" showRowStripes="1"/>
</x:table>
</file>

<file path=xl/tables/table3.xml><?xml version="1.0" encoding="utf-8"?>
<x:table xmlns:x="http://schemas.openxmlformats.org/spreadsheetml/2006/main" id="2" name="FournisseursTable" displayName="FournisseursTable" ref="A3:H8" headerRowCount="1">
  <x:tableColumns count="8">
    <x:tableColumn id="1" name="Fournisseur"/>
    <x:tableColumn id="2" name="Pays"/>
    <x:tableColumn id="3" name="E-mail"/>
    <x:tableColumn id="4" name="Téléphone"/>
    <x:tableColumn id="5" name="Catégories"/>
    <x:tableColumn id="6" name="Délai moyen"/>
    <x:tableColumn id="7" name="Fiabilité"/>
    <x:tableColumn id="8" name="Notes"/>
  </x:tableColumns>
  <x:tableStyleInfo name="TableStyleMedium2" showRowStripes="1"/>
</x:table>
</file>

<file path=xl/tables/table4.xml><?xml version="1.0" encoding="utf-8"?>
<x:table xmlns:x="http://schemas.openxmlformats.org/spreadsheetml/2006/main" id="3" name="ClientsTable" displayName="ClientsTable" ref="A3:H33" headerRowCount="1">
  <x:tableColumns count="8">
    <x:tableColumn id="1" name="ID Client"/>
    <x:tableColumn id="2" name="Nom client"/>
    <x:tableColumn id="3" name="E-mail"/>
    <x:tableColumn id="4" name="Ville"/>
    <x:tableColumn id="5" name="Pays"/>
    <x:tableColumn id="6" name="Nombre commandes"/>
    <x:tableColumn id="7" name="Total dépensé €"/>
    <x:tableColumn id="8" name="Statut"/>
  </x:tableColumns>
  <x:tableStyleInfo name="TableStyleMedium2" showRowStripes="1"/>
</x:table>
</file>

<file path=xl/tables/table5.xml><?xml version="1.0" encoding="utf-8"?>
<x:table xmlns:x="http://schemas.openxmlformats.org/spreadsheetml/2006/main" id="5" name="FinancesTable" displayName="FinancesTable" ref="A3:H9" headerRowCount="1">
  <x:tableColumns count="8">
    <x:tableColumn id="1" name="Mois"/>
    <x:tableColumn id="2" name="Chiffre d'affaires €"/>
    <x:tableColumn id="3" name="Coût produits €"/>
    <x:tableColumn id="4" name="Publicité €"/>
    <x:tableColumn id="5" name="Commissions €"/>
    <x:tableColumn id="6" name="Livraison €"/>
    <x:tableColumn id="7" name="Autres frais €"/>
    <x:tableColumn id="8" name="Résultat net €"/>
  </x:tableColumns>
  <x:tableStyleInfo name="TableStyleMedium2" showRowStripes="1"/>
</x:table>
</file>

<file path=xl/tables/table6.xml><?xml version="1.0" encoding="utf-8"?>
<x:table xmlns:x="http://schemas.openxmlformats.org/spreadsheetml/2006/main" id="6" name="MarketingTable" displayName="MarketingTable" ref="A3:J8" headerRowCount="1">
  <x:tableColumns count="10">
    <x:tableColumn id="1" name="Canal"/>
    <x:tableColumn id="2" name="Campagne"/>
    <x:tableColumn id="3" name="Date début"/>
    <x:tableColumn id="4" name="Date fin"/>
    <x:tableColumn id="5" name="Budget €"/>
    <x:tableColumn id="6" name="Impressions"/>
    <x:tableColumn id="7" name="Chiffre d'affaires €"/>
    <x:tableColumn id="8" name="Commandes"/>
    <x:tableColumn id="9" name="CPA €"/>
    <x:tableColumn id="10" name="ROAS"/>
  </x:tableColumns>
  <x:tableStyleInfo name="TableStyleMedium2" showRowStripes="1"/>
</x:table>
</file>

<file path=xl/tables/table7.xml><?xml version="1.0" encoding="utf-8"?>
<x:table xmlns:x="http://schemas.openxmlformats.org/spreadsheetml/2006/main" id="7" name="ExpeditionsTable" displayName="ExpeditionsTable" ref="A3:J38" headerRowCount="1">
  <x:tableColumns count="10">
    <x:tableColumn id="1" name="ID Commande"/>
    <x:tableColumn id="2" name="Date commande"/>
    <x:tableColumn id="3" name="Client"/>
    <x:tableColumn id="4" name="Produit"/>
    <x:tableColumn id="5" name="Fournisseur"/>
    <x:tableColumn id="6" name="N° suivi"/>
    <x:tableColumn id="7" name="Transporteur"/>
    <x:tableColumn id="8" name="Statut livraison"/>
    <x:tableColumn id="9" name="Délai réel (jours)"/>
    <x:tableColumn id="10" name="Commentaires"/>
  </x:tableColumns>
  <x:tableStyleInfo name="TableStyleMedium2" showRowStripes="1"/>
</x:table>
</file>

<file path=xl/tables/table8.xml><?xml version="1.0" encoding="utf-8"?>
<x:table xmlns:x="http://schemas.openxmlformats.org/spreadsheetml/2006/main" id="8" name="RetoursTable" displayName="RetoursTable" ref="A3:I18" headerRowCount="1">
  <x:tableColumns count="9">
    <x:tableColumn id="1" name="ID Retour"/>
    <x:tableColumn id="2" name="ID Commande"/>
    <x:tableColumn id="3" name="Date"/>
    <x:tableColumn id="4" name="Client"/>
    <x:tableColumn id="5" name="Produit"/>
    <x:tableColumn id="6" name="Motif"/>
    <x:tableColumn id="7" name="Solution"/>
    <x:tableColumn id="8" name="Coût retour €"/>
    <x:tableColumn id="9" name="Statut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06f2e0e441e436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63ddd1a3155643be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926b949abc3486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42e4cf90ab674a4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d8099cc04ea24e4b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f223f5daa1724e58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ffd9551447fb4532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8095f13528dc4118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18a21771b522471d" /></Relationships>
</file>

<file path=xl/worksheets/sheet1.xml><?xml version="1.0" encoding="utf-8"?>
<x:worksheet xmlns:x="http://schemas.openxmlformats.org/spreadsheetml/2006/main">
  <x:sheetFormatPr defaultRowHeight="15"/>
  <x:cols>
    <x:col min="1" max="1" width="50.75" hidden="0" customWidth="1"/>
    <x:col min="2" max="2" width="6.75" hidden="0" customWidth="1"/>
    <x:col min="3" max="3" width="11.130000114440918" hidden="0" customWidth="1"/>
    <x:col min="4" max="4" width="5.75" hidden="0" customWidth="1"/>
    <x:col min="5" max="5" width="13" hidden="0" customWidth="1"/>
    <x:col min="7" max="7" width="10" hidden="0" customWidth="1"/>
    <x:col min="9" max="9" width="15.380000114440918" hidden="0" customWidth="1"/>
    <x:col min="11" max="11" width="6.380000114440918" hidden="0" customWidth="1"/>
  </x:cols>
  <x:sheetData>
    <x:row r="1" ht="28" customHeight="1">
      <x:c r="A1" s="8" t="str">
        <x:v>TABLEAU DE BORD DROPSHIPPING PREMIUM</x:v>
      </x:c>
    </x:row>
    <x:row r="3">
      <x:c r="A3" s="14" t="str">
        <x:v>Chiffre d'affaires</x:v>
      </x:c>
      <x:c r="C3" s="14" t="str">
        <x:v>Bénéfice total</x:v>
      </x:c>
      <x:c r="E3" s="14" t="str">
        <x:v>Marge moyenne</x:v>
      </x:c>
      <x:c r="G3" s="14" t="str">
        <x:v>Commandes</x:v>
      </x:c>
      <x:c r="I3" s="14" t="str">
        <x:v>Commandes livrées</x:v>
      </x:c>
      <x:c r="K3" s="14" t="str">
        <x:v>Retours</x:v>
      </x:c>
    </x:row>
    <x:row r="4">
      <x:c r="A4" s="43" t="n">
        <x:f>SUM(Commandes!O4:O200)</x:f>
        <x:v>7089.999999999997</x:v>
      </x:c>
      <x:c r="B4" s="26"/>
      <x:c r="C4" s="43" t="n">
        <x:f>SUM(Commandes!T4:T200)</x:f>
        <x:v>3523.9199999999987</x:v>
      </x:c>
      <x:c r="D4" s="26"/>
      <x:c r="E4" s="45" t="n">
        <x:f>AVERAGE(Commandes!U4:U200)</x:f>
        <x:v>0.4407308429332145</x:v>
      </x:c>
      <x:c r="F4" s="30"/>
      <x:c r="G4" s="47" t="n">
        <x:f>COUNTA(Commandes!A4:A200)</x:f>
        <x:v>100</x:v>
      </x:c>
      <x:c r="H4" s="48"/>
      <x:c r="I4" s="47" t="n">
        <x:f>COUNTIF(Commandes!Q4:Q200,"Livrée")</x:f>
        <x:v>41</x:v>
      </x:c>
      <x:c r="J4" s="48"/>
      <x:c r="K4" s="47" t="n">
        <x:f>COUNTA(Retours!A4:A100)</x:f>
        <x:v>15</x:v>
      </x:c>
      <x:c r="L4" s="48"/>
    </x:row>
    <x:row r="7">
      <x:c r="A7" s="18" t="str">
        <x:v>Statut</x:v>
      </x:c>
      <x:c r="B7" s="18" t="str">
        <x:v>Nombre</x:v>
      </x:c>
      <x:c r="D7" s="18" t="str">
        <x:v>Mois</x:v>
      </x:c>
      <x:c r="E7" s="18" t="str">
        <x:v>CA</x:v>
      </x:c>
    </x:row>
    <x:row r="8">
      <x:c r="A8" s="23" t="str">
        <x:v>En attente</x:v>
      </x:c>
      <x:c r="B8" s="23" t="n">
        <x:f>COUNTIF(Commandes!Q4:Q200,"En attente")</x:f>
        <x:v>5</x:v>
      </x:c>
      <x:c r="D8" s="23" t="str">
        <x:v>Janvier</x:v>
      </x:c>
      <x:c r="E8" s="25" t="n">
        <x:f>Finances!B4</x:f>
        <x:v>6501.9</x:v>
      </x:c>
    </x:row>
    <x:row r="9">
      <x:c r="A9" s="23" t="str">
        <x:v>Payée</x:v>
      </x:c>
      <x:c r="B9" s="23" t="n">
        <x:f>COUNTIF(Commandes!Q4:Q200,"Payée")</x:f>
        <x:v>9</x:v>
      </x:c>
      <x:c r="D9" s="23" t="str">
        <x:v>Février</x:v>
      </x:c>
      <x:c r="E9" s="25" t="n">
        <x:f>Finances!B5</x:f>
        <x:v>9184.08</x:v>
      </x:c>
    </x:row>
    <x:row r="10">
      <x:c r="A10" s="23" t="str">
        <x:v>En traitement</x:v>
      </x:c>
      <x:c r="B10" s="23" t="n">
        <x:f>COUNTIF(Commandes!Q4:Q200,"En traitement")</x:f>
        <x:v>10</x:v>
      </x:c>
      <x:c r="D10" s="23" t="str">
        <x:v>Mars</x:v>
      </x:c>
      <x:c r="E10" s="25" t="n">
        <x:f>Finances!B6</x:f>
        <x:v>8750.83</x:v>
      </x:c>
    </x:row>
    <x:row r="11">
      <x:c r="A11" s="23" t="str">
        <x:v>Expédiée</x:v>
      </x:c>
      <x:c r="B11" s="23" t="n">
        <x:f>COUNTIF(Commandes!Q4:Q200,"Expédiée")</x:f>
        <x:v>22</x:v>
      </x:c>
      <x:c r="D11" s="23" t="str">
        <x:v>Avril</x:v>
      </x:c>
      <x:c r="E11" s="25" t="n">
        <x:f>Finances!B7</x:f>
        <x:v>4532.77</x:v>
      </x:c>
    </x:row>
    <x:row r="12">
      <x:c r="A12" s="23" t="str">
        <x:v>Livrée</x:v>
      </x:c>
      <x:c r="B12" s="23" t="n">
        <x:f>COUNTIF(Commandes!Q4:Q200,"Livrée")</x:f>
        <x:v>41</x:v>
      </x:c>
      <x:c r="D12" s="23" t="str">
        <x:v>Mai</x:v>
      </x:c>
      <x:c r="E12" s="25" t="n">
        <x:f>Finances!B8</x:f>
        <x:v>9123.34</x:v>
      </x:c>
    </x:row>
    <x:row r="13">
      <x:c r="A13" s="23" t="str">
        <x:v>Annulée / Remboursée</x:v>
      </x:c>
      <x:c r="B13" s="23" t="n">
        <x:f>COUNTIF(Commandes!Q4:Q200,"Annulée")+COUNTIF(Commandes!Q4:Q200,"Remboursée")</x:f>
        <x:v>13</x:v>
      </x:c>
      <x:c r="D13" s="23" t="str">
        <x:v>Juin</x:v>
      </x:c>
      <x:c r="E13" s="25" t="n">
        <x:f>Finances!B9</x:f>
        <x:v>9450.35</x:v>
      </x:c>
    </x:row>
  </x:sheetData>
  <x:mergeCells>
    <x:mergeCell ref="A1:L1"/>
    <x:mergeCell ref="A3:B3"/>
    <x:mergeCell ref="A4:B4"/>
    <x:mergeCell ref="C3:D3"/>
    <x:mergeCell ref="C4:D4"/>
    <x:mergeCell ref="E3:F3"/>
    <x:mergeCell ref="E4:F4"/>
    <x:mergeCell ref="G3:H3"/>
    <x:mergeCell ref="G4:H4"/>
    <x:mergeCell ref="I3:J3"/>
    <x:mergeCell ref="I4:J4"/>
    <x:mergeCell ref="K3:L3"/>
    <x:mergeCell ref="K4:L4"/>
  </x:mergeCells>
  <x:pageMargins left="0.7" right="0.7" top="0.75" bottom="0.75" header="0.3" footer="0.3"/>
  <x:drawing xmlns:r="http://schemas.openxmlformats.org/officeDocument/2006/relationships" r:id="Ra06f2e0e441e4364"/>
</x:worksheet>
</file>

<file path=xl/worksheets/sheet2.xml><?xml version="1.0" encoding="utf-8"?>
<x:worksheet xmlns:x="http://schemas.openxmlformats.org/spreadsheetml/2006/main">
  <x:sheetFormatPr defaultRowHeight="15"/>
  <x:cols>
    <x:col min="1" max="1" width="45" hidden="0" customWidth="1"/>
    <x:col min="2" max="2" width="9.380000114440918" hidden="0" customWidth="1"/>
    <x:col min="3" max="3" width="12.130000114440918" hidden="0" customWidth="1"/>
    <x:col min="4" max="4" width="13.880000114440918" hidden="0" customWidth="1"/>
    <x:col min="5" max="5" width="22.3799991607666" hidden="0" customWidth="1"/>
    <x:col min="6" max="6" width="5.5" hidden="0" customWidth="1"/>
    <x:col min="7" max="7" width="22.5" hidden="0" customWidth="1"/>
    <x:col min="8" max="8" width="6.880000114440918" hidden="0" customWidth="1"/>
    <x:col min="9" max="9" width="12.5" hidden="0" customWidth="1"/>
    <x:col min="10" max="10" width="7.25" hidden="0" customWidth="1"/>
    <x:col min="11" max="11" width="12.25" hidden="0" customWidth="1"/>
    <x:col min="12" max="12" width="8.630000114440918" hidden="0" customWidth="1"/>
    <x:col min="13" max="13" width="20" hidden="0" customWidth="1"/>
    <x:col min="14" max="14" width="18.8799991607666" hidden="0" customWidth="1"/>
    <x:col min="15" max="15" width="14.380000114440918" hidden="0" customWidth="1"/>
    <x:col min="16" max="16" width="12.630000114440918" hidden="0" customWidth="1"/>
    <x:col min="17" max="17" width="10.75" hidden="0" customWidth="1"/>
    <x:col min="18" max="18" width="10.880000114440918" hidden="0" customWidth="1"/>
    <x:col min="19" max="19" width="9.5" hidden="0" customWidth="1"/>
    <x:col min="20" max="20" width="8.5" hidden="0" customWidth="1"/>
    <x:col min="21" max="21" width="7.25" hidden="0" customWidth="1"/>
    <x:col min="22" max="22" width="11.630000114440918" hidden="0" customWidth="1"/>
  </x:cols>
  <x:sheetData>
    <x:row r="1" ht="28" customHeight="1">
      <x:c r="A1" s="8" t="str">
        <x:v>SUIVI DES COMMANDES DROPSHIPPING</x:v>
      </x:c>
    </x:row>
    <x:row r="3">
      <x:c r="A3" s="18" t="str">
        <x:v>ID Commande</x:v>
      </x:c>
      <x:c r="B3" s="18" t="str">
        <x:v>Date</x:v>
      </x:c>
      <x:c r="C3" s="18" t="str">
        <x:v>Plateforme</x:v>
      </x:c>
      <x:c r="D3" s="18" t="str">
        <x:v>Client</x:v>
      </x:c>
      <x:c r="E3" s="18" t="str">
        <x:v>E-mail</x:v>
      </x:c>
      <x:c r="F3" s="18" t="str">
        <x:v>Pays</x:v>
      </x:c>
      <x:c r="G3" s="18" t="str">
        <x:v>Produit</x:v>
      </x:c>
      <x:c r="H3" s="18" t="str">
        <x:v>SKU</x:v>
      </x:c>
      <x:c r="I3" s="18" t="str">
        <x:v>Fournisseur</x:v>
      </x:c>
      <x:c r="J3" s="18" t="str">
        <x:v>Quantité</x:v>
      </x:c>
      <x:c r="K3" s="18" t="str">
        <x:v>Coût produits €</x:v>
      </x:c>
      <x:c r="L3" s="18" t="str">
        <x:v>Livraison €</x:v>
      </x:c>
      <x:c r="M3" s="18" t="str">
        <x:v>Commission plateforme €</x:v>
      </x:c>
      <x:c r="N3" s="18" t="str">
        <x:v>Commission paiement €</x:v>
      </x:c>
      <x:c r="O3" s="18" t="str">
        <x:v>Chiffre d'affaires €</x:v>
      </x:c>
      <x:c r="P3" s="18" t="str">
        <x:v>Dépenses pub €</x:v>
      </x:c>
      <x:c r="Q3" s="18" t="str">
        <x:v>Statut</x:v>
      </x:c>
      <x:c r="R3" s="18" t="str">
        <x:v>N° suivi</x:v>
      </x:c>
      <x:c r="S3" s="18" t="str">
        <x:v>Coût total €</x:v>
      </x:c>
      <x:c r="T3" s="18" t="str">
        <x:v>Bénéfice €</x:v>
      </x:c>
      <x:c r="U3" s="18" t="str">
        <x:v>Marge %</x:v>
      </x:c>
      <x:c r="V3" s="18" t="str">
        <x:v>Commentaires</x:v>
      </x:c>
    </x:row>
    <x:row r="4">
      <x:c r="A4" s="23" t="str">
        <x:v>CMD-0001</x:v>
      </x:c>
      <x:c r="B4" s="23" t="str">
        <x:v>24/02/2026</x:v>
      </x:c>
      <x:c r="C4" s="23" t="str">
        <x:v>Shopify</x:v>
      </x:c>
      <x:c r="D4" s="23" t="str">
        <x:v>Louis Robert</x:v>
      </x:c>
      <x:c r="E4" s="23" t="str">
        <x:v>louis.robert30@email.fr</x:v>
      </x:c>
      <x:c r="F4" s="23" t="str">
        <x:v>France</x:v>
      </x:c>
      <x:c r="G4" s="23" t="str">
        <x:v>Montre connectée sport</x:v>
      </x:c>
      <x:c r="H4" s="23" t="str">
        <x:v>SKU-007</x:v>
      </x:c>
      <x:c r="I4" s="23" t="str">
        <x:v>AliExpress</x:v>
      </x:c>
      <x:c r="J4" s="23" t="n">
        <x:v>3</x:v>
      </x:c>
      <x:c r="K4" s="25" t="n">
        <x:v>67.5</x:v>
      </x:c>
      <x:c r="L4" s="25" t="n">
        <x:v>7.22</x:v>
      </x:c>
      <x:c r="M4" s="25" t="n">
        <x:v>21.12</x:v>
      </x:c>
      <x:c r="N4" s="25" t="n">
        <x:v>6.29</x:v>
      </x:c>
      <x:c r="O4" s="25" t="n">
        <x:v>239.70000000000002</x:v>
      </x:c>
      <x:c r="P4" s="25" t="n">
        <x:v>3.27</x:v>
      </x:c>
      <x:c r="Q4" s="23" t="str">
        <x:v>Livrée</x:v>
      </x:c>
      <x:c r="R4" s="23" t="str">
        <x:v>TRK00000001</x:v>
      </x:c>
      <x:c r="S4" s="25" t="n">
        <x:f>K4+L4+M4+N4+P4</x:f>
        <x:v>105.4</x:v>
      </x:c>
      <x:c r="T4" s="25" t="n">
        <x:f>O4-S4</x:f>
        <x:v>134.3</x:v>
      </x:c>
      <x:c r="U4" s="29" t="n">
        <x:f>IF(O4=0,0,T4/O4)</x:f>
        <x:v>0.5602836879432624</x:v>
      </x:c>
      <x:c r="V4" s="23"/>
    </x:row>
    <x:row r="5">
      <x:c r="A5" s="23" t="str">
        <x:v>CMD-0002</x:v>
      </x:c>
      <x:c r="B5" s="23" t="str">
        <x:v>29/03/2026</x:v>
      </x:c>
      <x:c r="C5" s="23" t="str">
        <x:v>eBay</x:v>
      </x:c>
      <x:c r="D5" s="23" t="str">
        <x:v>Hugo Laurent</x:v>
      </x:c>
      <x:c r="E5" s="23" t="str">
        <x:v>hugo.laurent9@email.fr</x:v>
      </x:c>
      <x:c r="F5" s="23" t="str">
        <x:v>France</x:v>
      </x:c>
      <x:c r="G5" s="23" t="str">
        <x:v>Organisateur de bureau</x:v>
      </x:c>
      <x:c r="H5" s="23" t="str">
        <x:v>SKU-006</x:v>
      </x:c>
      <x:c r="I5" s="23" t="str">
        <x:v>Spocket</x:v>
      </x:c>
      <x:c r="J5" s="23" t="n">
        <x:v>3</x:v>
      </x:c>
      <x:c r="K5" s="25" t="n">
        <x:v>18.299999999999997</x:v>
      </x:c>
      <x:c r="L5" s="25" t="n">
        <x:v>7.41</x:v>
      </x:c>
      <x:c r="M5" s="25" t="n">
        <x:v>5.16</x:v>
      </x:c>
      <x:c r="N5" s="25" t="n">
        <x:v>2.17</x:v>
      </x:c>
      <x:c r="O5" s="25" t="n">
        <x:v>74.69999999999999</x:v>
      </x:c>
      <x:c r="P5" s="25" t="n">
        <x:v>6.26</x:v>
      </x:c>
      <x:c r="Q5" s="23" t="str">
        <x:v>Livrée</x:v>
      </x:c>
      <x:c r="R5" s="23" t="str">
        <x:v>TRK00000002</x:v>
      </x:c>
      <x:c r="S5" s="25" t="n">
        <x:f>K5+L5+M5+N5+P5</x:f>
        <x:v>39.3</x:v>
      </x:c>
      <x:c r="T5" s="25" t="n">
        <x:f>O5-S5</x:f>
        <x:v>35.39999999999999</x:v>
      </x:c>
      <x:c r="U5" s="29" t="n">
        <x:f>IF(O5=0,0,T5/O5)</x:f>
        <x:v>0.4738955823293172</x:v>
      </x:c>
      <x:c r="V5" s="23"/>
    </x:row>
    <x:row r="6">
      <x:c r="A6" s="23" t="str">
        <x:v>CMD-0003</x:v>
      </x:c>
      <x:c r="B6" s="23" t="str">
        <x:v>30/05/2026</x:v>
      </x:c>
      <x:c r="C6" s="23" t="str">
        <x:v>WooCommerce</x:v>
      </x:c>
      <x:c r="D6" s="23" t="str">
        <x:v>Julie Laurent</x:v>
      </x:c>
      <x:c r="E6" s="23" t="str">
        <x:v>julie.laurent27@email.fr</x:v>
      </x:c>
      <x:c r="F6" s="23" t="str">
        <x:v>France</x:v>
      </x:c>
      <x:c r="G6" s="23" t="str">
        <x:v>Tapis de yoga antidérapant</x:v>
      </x:c>
      <x:c r="H6" s="23" t="str">
        <x:v>SKU-008</x:v>
      </x:c>
      <x:c r="I6" s="23" t="str">
        <x:v>BigBuy</x:v>
      </x:c>
      <x:c r="J6" s="23" t="n">
        <x:v>3</x:v>
      </x:c>
      <x:c r="K6" s="25" t="n">
        <x:v>37.2</x:v>
      </x:c>
      <x:c r="L6" s="25" t="n">
        <x:v>5.3</x:v>
      </x:c>
      <x:c r="M6" s="25" t="n">
        <x:v>7.31</x:v>
      </x:c>
      <x:c r="N6" s="25" t="n">
        <x:v>3.67</x:v>
      </x:c>
      <x:c r="O6" s="25" t="n">
        <x:v>134.7</x:v>
      </x:c>
      <x:c r="P6" s="25" t="n">
        <x:v>6.35</x:v>
      </x:c>
      <x:c r="Q6" s="23" t="str">
        <x:v>Annulée</x:v>
      </x:c>
      <x:c r="R6" s="23" t="str">
        <x:v>TRK00000003</x:v>
      </x:c>
      <x:c r="S6" s="25" t="n">
        <x:f>K6+L6+M6+N6+P6</x:f>
        <x:v>59.830000000000005</x:v>
      </x:c>
      <x:c r="T6" s="25" t="n">
        <x:f>O6-S6</x:f>
        <x:v>74.86999999999998</x:v>
      </x:c>
      <x:c r="U6" s="29" t="n">
        <x:f>IF(O6=0,0,T6/O6)</x:f>
        <x:v>0.5558277654046027</x:v>
      </x:c>
      <x:c r="V6" s="23"/>
    </x:row>
    <x:row r="7">
      <x:c r="A7" s="23" t="str">
        <x:v>CMD-0004</x:v>
      </x:c>
      <x:c r="B7" s="23" t="str">
        <x:v>02/03/2026</x:v>
      </x:c>
      <x:c r="C7" s="23" t="str">
        <x:v>WooCommerce</x:v>
      </x:c>
      <x:c r="D7" s="23" t="str">
        <x:v>Hugo Garcia</x:v>
      </x:c>
      <x:c r="E7" s="23" t="str">
        <x:v>hugo.garcia19@email.fr</x:v>
      </x:c>
      <x:c r="F7" s="23" t="str">
        <x:v>France</x:v>
      </x:c>
      <x:c r="G7" s="23" t="str">
        <x:v>Correcteur de posture</x:v>
      </x:c>
      <x:c r="H7" s="23" t="str">
        <x:v>SKU-011</x:v>
      </x:c>
      <x:c r="I7" s="23" t="str">
        <x:v>CJ Dropshipping</x:v>
      </x:c>
      <x:c r="J7" s="23" t="n">
        <x:v>3</x:v>
      </x:c>
      <x:c r="K7" s="25" t="n">
        <x:v>23.4</x:v>
      </x:c>
      <x:c r="L7" s="25" t="n">
        <x:v>4.9</x:v>
      </x:c>
      <x:c r="M7" s="25" t="n">
        <x:v>2.9</x:v>
      </x:c>
      <x:c r="N7" s="25" t="n">
        <x:v>2.54</x:v>
      </x:c>
      <x:c r="O7" s="25" t="n">
        <x:v>89.69999999999999</x:v>
      </x:c>
      <x:c r="P7" s="25" t="n">
        <x:v>7.49</x:v>
      </x:c>
      <x:c r="Q7" s="23" t="str">
        <x:v>Expédiée</x:v>
      </x:c>
      <x:c r="R7" s="23" t="str">
        <x:v>TRK00000004</x:v>
      </x:c>
      <x:c r="S7" s="25" t="n">
        <x:f>K7+L7+M7+N7+P7</x:f>
        <x:v>41.23</x:v>
      </x:c>
      <x:c r="T7" s="25" t="n">
        <x:f>O7-S7</x:f>
        <x:v>48.46999999999999</x:v>
      </x:c>
      <x:c r="U7" s="29" t="n">
        <x:f>IF(O7=0,0,T7/O7)</x:f>
        <x:v>0.5403567447045707</x:v>
      </x:c>
      <x:c r="V7" s="23"/>
    </x:row>
    <x:row r="8">
      <x:c r="A8" s="23" t="str">
        <x:v>CMD-0005</x:v>
      </x:c>
      <x:c r="B8" s="23" t="str">
        <x:v>25/02/2026</x:v>
      </x:c>
      <x:c r="C8" s="23" t="str">
        <x:v>Shopify</x:v>
      </x:c>
      <x:c r="D8" s="23" t="str">
        <x:v>Léa Michel</x:v>
      </x:c>
      <x:c r="E8" s="23" t="str">
        <x:v>léa.michel6@email.fr</x:v>
      </x:c>
      <x:c r="F8" s="23" t="str">
        <x:v>France</x:v>
      </x:c>
      <x:c r="G8" s="23" t="str">
        <x:v>Sac à dos antivol</x:v>
      </x:c>
      <x:c r="H8" s="23" t="str">
        <x:v>SKU-004</x:v>
      </x:c>
      <x:c r="I8" s="23" t="str">
        <x:v>BigBuy</x:v>
      </x:c>
      <x:c r="J8" s="23" t="n">
        <x:v>1</x:v>
      </x:c>
      <x:c r="K8" s="25" t="n">
        <x:v>18</x:v>
      </x:c>
      <x:c r="L8" s="25" t="n">
        <x:v>4.8</x:v>
      </x:c>
      <x:c r="M8" s="25" t="n">
        <x:v>4.02</x:v>
      </x:c>
      <x:c r="N8" s="25" t="n">
        <x:v>1.8</x:v>
      </x:c>
      <x:c r="O8" s="25" t="n">
        <x:v>59.9</x:v>
      </x:c>
      <x:c r="P8" s="25" t="n">
        <x:v>1.8</x:v>
      </x:c>
      <x:c r="Q8" s="23" t="str">
        <x:v>Livrée</x:v>
      </x:c>
      <x:c r="R8" s="23" t="str">
        <x:v>TRK00000005</x:v>
      </x:c>
      <x:c r="S8" s="25" t="n">
        <x:f>K8+L8+M8+N8+P8</x:f>
        <x:v>30.42</x:v>
      </x:c>
      <x:c r="T8" s="25" t="n">
        <x:f>O8-S8</x:f>
        <x:v>29.479999999999997</x:v>
      </x:c>
      <x:c r="U8" s="29" t="n">
        <x:f>IF(O8=0,0,T8/O8)</x:f>
        <x:v>0.49215358931552583</x:v>
      </x:c>
      <x:c r="V8" s="23"/>
    </x:row>
    <x:row r="9">
      <x:c r="A9" s="23" t="str">
        <x:v>CMD-0006</x:v>
      </x:c>
      <x:c r="B9" s="23" t="str">
        <x:v>14/02/2026</x:v>
      </x:c>
      <x:c r="C9" s="23" t="str">
        <x:v>WooCommerce</x:v>
      </x:c>
      <x:c r="D9" s="23" t="str">
        <x:v>Thomas Robert</x:v>
      </x:c>
      <x:c r="E9" s="23" t="str">
        <x:v>thomas.robert17@email.fr</x:v>
      </x:c>
      <x:c r="F9" s="23" t="str">
        <x:v>France</x:v>
      </x:c>
      <x:c r="G9" s="23" t="str">
        <x:v>Tapis de yoga antidérapant</x:v>
      </x:c>
      <x:c r="H9" s="23" t="str">
        <x:v>SKU-008</x:v>
      </x:c>
      <x:c r="I9" s="23" t="str">
        <x:v>BigBuy</x:v>
      </x:c>
      <x:c r="J9" s="23" t="n">
        <x:v>3</x:v>
      </x:c>
      <x:c r="K9" s="25" t="n">
        <x:v>37.2</x:v>
      </x:c>
      <x:c r="L9" s="25" t="n">
        <x:v>6.87</x:v>
      </x:c>
      <x:c r="M9" s="25" t="n">
        <x:v>7.5</x:v>
      </x:c>
      <x:c r="N9" s="25" t="n">
        <x:v>3.67</x:v>
      </x:c>
      <x:c r="O9" s="25" t="n">
        <x:v>134.7</x:v>
      </x:c>
      <x:c r="P9" s="25" t="n">
        <x:v>3.92</x:v>
      </x:c>
      <x:c r="Q9" s="23" t="str">
        <x:v>Annulée</x:v>
      </x:c>
      <x:c r="R9" s="23" t="str">
        <x:v>TRK00000006</x:v>
      </x:c>
      <x:c r="S9" s="25" t="n">
        <x:f>K9+L9+M9+N9+P9</x:f>
        <x:v>59.160000000000004</x:v>
      </x:c>
      <x:c r="T9" s="25" t="n">
        <x:f>O9-S9</x:f>
        <x:v>75.53999999999999</x:v>
      </x:c>
      <x:c r="U9" s="29" t="n">
        <x:f>IF(O9=0,0,T9/O9)</x:f>
        <x:v>0.5608017817371937</x:v>
      </x:c>
      <x:c r="V9" s="23"/>
    </x:row>
    <x:row r="10">
      <x:c r="A10" s="23" t="str">
        <x:v>CMD-0007</x:v>
      </x:c>
      <x:c r="B10" s="23" t="str">
        <x:v>25/05/2026</x:v>
      </x:c>
      <x:c r="C10" s="23" t="str">
        <x:v>WooCommerce</x:v>
      </x:c>
      <x:c r="D10" s="23" t="str">
        <x:v>Thomas Robert</x:v>
      </x:c>
      <x:c r="E10" s="23" t="str">
        <x:v>thomas.robert17@email.fr</x:v>
      </x:c>
      <x:c r="F10" s="23" t="str">
        <x:v>France</x:v>
      </x:c>
      <x:c r="G10" s="23" t="str">
        <x:v>Diffuseur d'huiles essentielles</x:v>
      </x:c>
      <x:c r="H10" s="23" t="str">
        <x:v>SKU-009</x:v>
      </x:c>
      <x:c r="I10" s="23" t="str">
        <x:v>Zendrop</x:v>
      </x:c>
      <x:c r="J10" s="23" t="n">
        <x:v>2</x:v>
      </x:c>
      <x:c r="K10" s="25" t="n">
        <x:v>26.4</x:v>
      </x:c>
      <x:c r="L10" s="25" t="n">
        <x:v>4.79</x:v>
      </x:c>
      <x:c r="M10" s="25" t="n">
        <x:v>3.18</x:v>
      </x:c>
      <x:c r="N10" s="25" t="n">
        <x:v>2.79</x:v>
      </x:c>
      <x:c r="O10" s="25" t="n">
        <x:v>99.8</x:v>
      </x:c>
      <x:c r="P10" s="25" t="n">
        <x:v>7.42</x:v>
      </x:c>
      <x:c r="Q10" s="23" t="str">
        <x:v>Livrée</x:v>
      </x:c>
      <x:c r="R10" s="23" t="str">
        <x:v>TRK00000007</x:v>
      </x:c>
      <x:c r="S10" s="25" t="n">
        <x:f>K10+L10+M10+N10+P10</x:f>
        <x:v>44.58</x:v>
      </x:c>
      <x:c r="T10" s="25" t="n">
        <x:f>O10-S10</x:f>
        <x:v>55.22</x:v>
      </x:c>
      <x:c r="U10" s="29" t="n">
        <x:f>IF(O10=0,0,T10/O10)</x:f>
        <x:v>0.5533066132264529</x:v>
      </x:c>
      <x:c r="V10" s="23"/>
    </x:row>
    <x:row r="11">
      <x:c r="A11" s="23" t="str">
        <x:v>CMD-0008</x:v>
      </x:c>
      <x:c r="B11" s="23" t="str">
        <x:v>02/03/2026</x:v>
      </x:c>
      <x:c r="C11" s="23" t="str">
        <x:v>TikTok Shop</x:v>
      </x:c>
      <x:c r="D11" s="23" t="str">
        <x:v>Clara Garcia</x:v>
      </x:c>
      <x:c r="E11" s="23" t="str">
        <x:v>clara.garcia21@email.fr</x:v>
      </x:c>
      <x:c r="F11" s="23" t="str">
        <x:v>France</x:v>
      </x:c>
      <x:c r="G11" s="23" t="str">
        <x:v>Diffuseur d'huiles essentielles</x:v>
      </x:c>
      <x:c r="H11" s="23" t="str">
        <x:v>SKU-009</x:v>
      </x:c>
      <x:c r="I11" s="23" t="str">
        <x:v>Zendrop</x:v>
      </x:c>
      <x:c r="J11" s="23" t="n">
        <x:v>3</x:v>
      </x:c>
      <x:c r="K11" s="25" t="n">
        <x:v>39.599999999999994</x:v>
      </x:c>
      <x:c r="L11" s="25" t="n">
        <x:v>6.01</x:v>
      </x:c>
      <x:c r="M11" s="25" t="n">
        <x:v>12.39</x:v>
      </x:c>
      <x:c r="N11" s="25" t="n">
        <x:v>4.04</x:v>
      </x:c>
      <x:c r="O11" s="25" t="n">
        <x:v>149.7</x:v>
      </x:c>
      <x:c r="P11" s="25" t="n">
        <x:v>2.6</x:v>
      </x:c>
      <x:c r="Q11" s="23" t="str">
        <x:v>Livrée</x:v>
      </x:c>
      <x:c r="R11" s="23" t="str">
        <x:v>TRK00000008</x:v>
      </x:c>
      <x:c r="S11" s="25" t="n">
        <x:f>K11+L11+M11+N11+P11</x:f>
        <x:v>64.63999999999999</x:v>
      </x:c>
      <x:c r="T11" s="25" t="n">
        <x:f>O11-S11</x:f>
        <x:v>85.06</x:v>
      </x:c>
      <x:c r="U11" s="29" t="n">
        <x:f>IF(O11=0,0,T11/O11)</x:f>
        <x:v>0.5682030728122913</x:v>
      </x:c>
      <x:c r="V11" s="23"/>
    </x:row>
    <x:row r="12">
      <x:c r="A12" s="23" t="str">
        <x:v>CMD-0009</x:v>
      </x:c>
      <x:c r="B12" s="23" t="str">
        <x:v>30/01/2026</x:v>
      </x:c>
      <x:c r="C12" s="23" t="str">
        <x:v>TikTok Shop</x:v>
      </x:c>
      <x:c r="D12" s="23" t="str">
        <x:v>Clara Garcia</x:v>
      </x:c>
      <x:c r="E12" s="23" t="str">
        <x:v>clara.garcia21@email.fr</x:v>
      </x:c>
      <x:c r="F12" s="23" t="str">
        <x:v>France</x:v>
      </x:c>
      <x:c r="G12" s="23" t="str">
        <x:v>Écouteurs Bluetooth Pro</x:v>
      </x:c>
      <x:c r="H12" s="23" t="str">
        <x:v>SKU-001</x:v>
      </x:c>
      <x:c r="I12" s="23" t="str">
        <x:v>AliExpress</x:v>
      </x:c>
      <x:c r="J12" s="23" t="n">
        <x:v>1</x:v>
      </x:c>
      <x:c r="K12" s="25" t="n">
        <x:v>11.9</x:v>
      </x:c>
      <x:c r="L12" s="25" t="n">
        <x:v>7.82</x:v>
      </x:c>
      <x:c r="M12" s="25" t="n">
        <x:v>1.72</x:v>
      </x:c>
      <x:c r="N12" s="25" t="n">
        <x:v>1.3</x:v>
      </x:c>
      <x:c r="O12" s="25" t="n">
        <x:v>39.9</x:v>
      </x:c>
      <x:c r="P12" s="25" t="n">
        <x:v>1.7</x:v>
      </x:c>
      <x:c r="Q12" s="23" t="str">
        <x:v>Livrée</x:v>
      </x:c>
      <x:c r="R12" s="23" t="str">
        <x:v>TRK00000009</x:v>
      </x:c>
      <x:c r="S12" s="25" t="n">
        <x:f>K12+L12+M12+N12+P12</x:f>
        <x:v>24.439999999999998</x:v>
      </x:c>
      <x:c r="T12" s="25" t="n">
        <x:f>O12-S12</x:f>
        <x:v>15.46</x:v>
      </x:c>
      <x:c r="U12" s="29" t="n">
        <x:f>IF(O12=0,0,T12/O12)</x:f>
        <x:v>0.387468671679198</x:v>
      </x:c>
      <x:c r="V12" s="23"/>
    </x:row>
    <x:row r="13">
      <x:c r="A13" s="23" t="str">
        <x:v>CMD-0010</x:v>
      </x:c>
      <x:c r="B13" s="23" t="str">
        <x:v>02/06/2026</x:v>
      </x:c>
      <x:c r="C13" s="23" t="str">
        <x:v>Amazon</x:v>
      </x:c>
      <x:c r="D13" s="23" t="str">
        <x:v>Camille Bertrand</x:v>
      </x:c>
      <x:c r="E13" s="23" t="str">
        <x:v>camille.bertrand29@email.fr</x:v>
      </x:c>
      <x:c r="F13" s="23" t="str">
        <x:v>France</x:v>
      </x:c>
      <x:c r="G13" s="23" t="str">
        <x:v>Sac de rangement voyage</x:v>
      </x:c>
      <x:c r="H13" s="23" t="str">
        <x:v>SKU-010</x:v>
      </x:c>
      <x:c r="I13" s="23" t="str">
        <x:v>AliExpress</x:v>
      </x:c>
      <x:c r="J13" s="23" t="n">
        <x:v>2</x:v>
      </x:c>
      <x:c r="K13" s="25" t="n">
        <x:v>11.8</x:v>
      </x:c>
      <x:c r="L13" s="25" t="n">
        <x:v>3.77</x:v>
      </x:c>
      <x:c r="M13" s="25" t="n">
        <x:v>4.12</x:v>
      </x:c>
      <x:c r="N13" s="25" t="n">
        <x:v>1.45</x:v>
      </x:c>
      <x:c r="O13" s="25" t="n">
        <x:v>45.8</x:v>
      </x:c>
      <x:c r="P13" s="25" t="n">
        <x:v>7.37</x:v>
      </x:c>
      <x:c r="Q13" s="23" t="str">
        <x:v>Livrée</x:v>
      </x:c>
      <x:c r="R13" s="23" t="str">
        <x:v>TRK00000010</x:v>
      </x:c>
      <x:c r="S13" s="25" t="n">
        <x:f>K13+L13+M13+N13+P13</x:f>
        <x:v>28.51</x:v>
      </x:c>
      <x:c r="T13" s="25" t="n">
        <x:f>O13-S13</x:f>
        <x:v>17.289999999999996</x:v>
      </x:c>
      <x:c r="U13" s="29" t="n">
        <x:f>IF(O13=0,0,T13/O13)</x:f>
        <x:v>0.3775109170305676</x:v>
      </x:c>
      <x:c r="V13" s="23"/>
    </x:row>
    <x:row r="14">
      <x:c r="A14" s="23" t="str">
        <x:v>CMD-0011</x:v>
      </x:c>
      <x:c r="B14" s="23" t="str">
        <x:v>03/02/2026</x:v>
      </x:c>
      <x:c r="C14" s="23" t="str">
        <x:v>eBay</x:v>
      </x:c>
      <x:c r="D14" s="23" t="str">
        <x:v>Thomas Robert</x:v>
      </x:c>
      <x:c r="E14" s="23" t="str">
        <x:v>thomas.robert17@email.fr</x:v>
      </x:c>
      <x:c r="F14" s="23" t="str">
        <x:v>France</x:v>
      </x:c>
      <x:c r="G14" s="23" t="str">
        <x:v>Brosse visage électrique</x:v>
      </x:c>
      <x:c r="H14" s="23" t="str">
        <x:v>SKU-005</x:v>
      </x:c>
      <x:c r="I14" s="23" t="str">
        <x:v>CJ Dropshipping</x:v>
      </x:c>
      <x:c r="J14" s="23" t="n">
        <x:v>1</x:v>
      </x:c>
      <x:c r="K14" s="25" t="n">
        <x:v>9.3</x:v>
      </x:c>
      <x:c r="L14" s="25" t="n">
        <x:v>5.55</x:v>
      </x:c>
      <x:c r="M14" s="25" t="n">
        <x:v>2.82</x:v>
      </x:c>
      <x:c r="N14" s="25" t="n">
        <x:v>1.17</x:v>
      </x:c>
      <x:c r="O14" s="25" t="n">
        <x:v>34.9</x:v>
      </x:c>
      <x:c r="P14" s="25" t="n">
        <x:v>0.98</x:v>
      </x:c>
      <x:c r="Q14" s="23" t="str">
        <x:v>Livrée</x:v>
      </x:c>
      <x:c r="R14" s="23" t="str">
        <x:v>TRK00000011</x:v>
      </x:c>
      <x:c r="S14" s="25" t="n">
        <x:f>K14+L14+M14+N14+P14</x:f>
        <x:v>19.820000000000004</x:v>
      </x:c>
      <x:c r="T14" s="25" t="n">
        <x:f>O14-S14</x:f>
        <x:v>15.079999999999995</x:v>
      </x:c>
      <x:c r="U14" s="29" t="n">
        <x:f>IF(O14=0,0,T14/O14)</x:f>
        <x:v>0.4320916905444125</x:v>
      </x:c>
      <x:c r="V14" s="23"/>
    </x:row>
    <x:row r="15">
      <x:c r="A15" s="23" t="str">
        <x:v>CMD-0012</x:v>
      </x:c>
      <x:c r="B15" s="23" t="str">
        <x:v>20/05/2026</x:v>
      </x:c>
      <x:c r="C15" s="23" t="str">
        <x:v>Shopify</x:v>
      </x:c>
      <x:c r="D15" s="23" t="str">
        <x:v>Chloé Garcia</x:v>
      </x:c>
      <x:c r="E15" s="23" t="str">
        <x:v>chloé.garcia11@email.fr</x:v>
      </x:c>
      <x:c r="F15" s="23" t="str">
        <x:v>France</x:v>
      </x:c>
      <x:c r="G15" s="23" t="str">
        <x:v>Sac à dos antivol</x:v>
      </x:c>
      <x:c r="H15" s="23" t="str">
        <x:v>SKU-004</x:v>
      </x:c>
      <x:c r="I15" s="23" t="str">
        <x:v>BigBuy</x:v>
      </x:c>
      <x:c r="J15" s="23" t="n">
        <x:v>2</x:v>
      </x:c>
      <x:c r="K15" s="25" t="n">
        <x:v>36</x:v>
      </x:c>
      <x:c r="L15" s="25" t="n">
        <x:v>6.67</x:v>
      </x:c>
      <x:c r="M15" s="25" t="n">
        <x:v>9.25</x:v>
      </x:c>
      <x:c r="N15" s="25" t="n">
        <x:v>3.29</x:v>
      </x:c>
      <x:c r="O15" s="25" t="n">
        <x:v>119.8</x:v>
      </x:c>
      <x:c r="P15" s="25" t="n">
        <x:v>4.86</x:v>
      </x:c>
      <x:c r="Q15" s="23" t="str">
        <x:v>Livrée</x:v>
      </x:c>
      <x:c r="R15" s="23" t="str">
        <x:v>TRK00000012</x:v>
      </x:c>
      <x:c r="S15" s="25" t="n">
        <x:f>K15+L15+M15+N15+P15</x:f>
        <x:v>60.07</x:v>
      </x:c>
      <x:c r="T15" s="25" t="n">
        <x:f>O15-S15</x:f>
        <x:v>59.73</x:v>
      </x:c>
      <x:c r="U15" s="29" t="n">
        <x:f>IF(O15=0,0,T15/O15)</x:f>
        <x:v>0.49858096828046744</x:v>
      </x:c>
      <x:c r="V15" s="23"/>
    </x:row>
    <x:row r="16">
      <x:c r="A16" s="23" t="str">
        <x:v>CMD-0013</x:v>
      </x:c>
      <x:c r="B16" s="23" t="str">
        <x:v>29/01/2026</x:v>
      </x:c>
      <x:c r="C16" s="23" t="str">
        <x:v>Amazon</x:v>
      </x:c>
      <x:c r="D16" s="23" t="str">
        <x:v>Louis Bernard</x:v>
      </x:c>
      <x:c r="E16" s="23" t="str">
        <x:v>louis.bernard14@email.fr</x:v>
      </x:c>
      <x:c r="F16" s="23" t="str">
        <x:v>France</x:v>
      </x:c>
      <x:c r="G16" s="23" t="str">
        <x:v>Organisateur de bureau</x:v>
      </x:c>
      <x:c r="H16" s="23" t="str">
        <x:v>SKU-006</x:v>
      </x:c>
      <x:c r="I16" s="23" t="str">
        <x:v>Spocket</x:v>
      </x:c>
      <x:c r="J16" s="23" t="n">
        <x:v>2</x:v>
      </x:c>
      <x:c r="K16" s="25" t="n">
        <x:v>12.2</x:v>
      </x:c>
      <x:c r="L16" s="25" t="n">
        <x:v>6.82</x:v>
      </x:c>
      <x:c r="M16" s="25" t="n">
        <x:v>3.36</x:v>
      </x:c>
      <x:c r="N16" s="25" t="n">
        <x:v>1.55</x:v>
      </x:c>
      <x:c r="O16" s="25" t="n">
        <x:v>49.8</x:v>
      </x:c>
      <x:c r="P16" s="25" t="n">
        <x:v>5.61</x:v>
      </x:c>
      <x:c r="Q16" s="23" t="str">
        <x:v>Livrée</x:v>
      </x:c>
      <x:c r="R16" s="23" t="str">
        <x:v>TRK00000013</x:v>
      </x:c>
      <x:c r="S16" s="25" t="n">
        <x:f>K16+L16+M16+N16+P16</x:f>
        <x:v>29.54</x:v>
      </x:c>
      <x:c r="T16" s="25" t="n">
        <x:f>O16-S16</x:f>
        <x:v>20.259999999999998</x:v>
      </x:c>
      <x:c r="U16" s="29" t="n">
        <x:f>IF(O16=0,0,T16/O16)</x:f>
        <x:v>0.40682730923694777</x:v>
      </x:c>
      <x:c r="V16" s="23"/>
    </x:row>
    <x:row r="17">
      <x:c r="A17" s="23" t="str">
        <x:v>CMD-0014</x:v>
      </x:c>
      <x:c r="B17" s="23" t="str">
        <x:v>29/01/2026</x:v>
      </x:c>
      <x:c r="C17" s="23" t="str">
        <x:v>TikTok Shop</x:v>
      </x:c>
      <x:c r="D17" s="23" t="str">
        <x:v>Chloé Garcia</x:v>
      </x:c>
      <x:c r="E17" s="23" t="str">
        <x:v>chloé.garcia11@email.fr</x:v>
      </x:c>
      <x:c r="F17" s="23" t="str">
        <x:v>France</x:v>
      </x:c>
      <x:c r="G17" s="23" t="str">
        <x:v>Écouteurs Bluetooth Pro</x:v>
      </x:c>
      <x:c r="H17" s="23" t="str">
        <x:v>SKU-001</x:v>
      </x:c>
      <x:c r="I17" s="23" t="str">
        <x:v>AliExpress</x:v>
      </x:c>
      <x:c r="J17" s="23" t="n">
        <x:v>2</x:v>
      </x:c>
      <x:c r="K17" s="25" t="n">
        <x:v>23.8</x:v>
      </x:c>
      <x:c r="L17" s="25" t="n">
        <x:v>3.62</x:v>
      </x:c>
      <x:c r="M17" s="25" t="n">
        <x:v>4.55</x:v>
      </x:c>
      <x:c r="N17" s="25" t="n">
        <x:v>2.29</x:v>
      </x:c>
      <x:c r="O17" s="25" t="n">
        <x:v>79.8</x:v>
      </x:c>
      <x:c r="P17" s="25" t="n">
        <x:v>0.35</x:v>
      </x:c>
      <x:c r="Q17" s="23" t="str">
        <x:v>Livrée</x:v>
      </x:c>
      <x:c r="R17" s="23" t="str">
        <x:v>TRK00000014</x:v>
      </x:c>
      <x:c r="S17" s="25" t="n">
        <x:f>K17+L17+M17+N17+P17</x:f>
        <x:v>34.61000000000001</x:v>
      </x:c>
      <x:c r="T17" s="25" t="n">
        <x:f>O17-S17</x:f>
        <x:v>45.18999999999999</x:v>
      </x:c>
      <x:c r="U17" s="29" t="n">
        <x:f>IF(O17=0,0,T17/O17)</x:f>
        <x:v>0.5662907268170425</x:v>
      </x:c>
      <x:c r="V17" s="23"/>
    </x:row>
    <x:row r="18">
      <x:c r="A18" s="23" t="str">
        <x:v>CMD-0015</x:v>
      </x:c>
      <x:c r="B18" s="23" t="str">
        <x:v>16/04/2026</x:v>
      </x:c>
      <x:c r="C18" s="23" t="str">
        <x:v>Etsy</x:v>
      </x:c>
      <x:c r="D18" s="23" t="str">
        <x:v>Clara Garcia</x:v>
      </x:c>
      <x:c r="E18" s="23" t="str">
        <x:v>clara.garcia21@email.fr</x:v>
      </x:c>
      <x:c r="F18" s="23" t="str">
        <x:v>France</x:v>
      </x:c>
      <x:c r="G18" s="23" t="str">
        <x:v>Brosse visage électrique</x:v>
      </x:c>
      <x:c r="H18" s="23" t="str">
        <x:v>SKU-005</x:v>
      </x:c>
      <x:c r="I18" s="23" t="str">
        <x:v>CJ Dropshipping</x:v>
      </x:c>
      <x:c r="J18" s="23" t="n">
        <x:v>1</x:v>
      </x:c>
      <x:c r="K18" s="25" t="n">
        <x:v>9.3</x:v>
      </x:c>
      <x:c r="L18" s="25" t="n">
        <x:v>7.54</x:v>
      </x:c>
      <x:c r="M18" s="25" t="n">
        <x:v>2.23</x:v>
      </x:c>
      <x:c r="N18" s="25" t="n">
        <x:v>1.17</x:v>
      </x:c>
      <x:c r="O18" s="25" t="n">
        <x:v>34.9</x:v>
      </x:c>
      <x:c r="P18" s="25" t="n">
        <x:v>3.51</x:v>
      </x:c>
      <x:c r="Q18" s="23" t="str">
        <x:v>Payée</x:v>
      </x:c>
      <x:c r="R18" s="23" t="str">
        <x:v>TRK00000015</x:v>
      </x:c>
      <x:c r="S18" s="25" t="n">
        <x:f>K18+L18+M18+N18+P18</x:f>
        <x:v>23.75</x:v>
      </x:c>
      <x:c r="T18" s="25" t="n">
        <x:f>O18-S18</x:f>
        <x:v>11.149999999999999</x:v>
      </x:c>
      <x:c r="U18" s="29" t="n">
        <x:f>IF(O18=0,0,T18/O18)</x:f>
        <x:v>0.31948424068767906</x:v>
      </x:c>
      <x:c r="V18" s="23"/>
    </x:row>
    <x:row r="19">
      <x:c r="A19" s="23" t="str">
        <x:v>CMD-0016</x:v>
      </x:c>
      <x:c r="B19" s="23" t="str">
        <x:v>31/05/2026</x:v>
      </x:c>
      <x:c r="C19" s="23" t="str">
        <x:v>eBay</x:v>
      </x:c>
      <x:c r="D19" s="23" t="str">
        <x:v>Manon Simon</x:v>
      </x:c>
      <x:c r="E19" s="23" t="str">
        <x:v>manon.simon3@email.fr</x:v>
      </x:c>
      <x:c r="F19" s="23" t="str">
        <x:v>France</x:v>
      </x:c>
      <x:c r="G19" s="23" t="str">
        <x:v>Correcteur de posture</x:v>
      </x:c>
      <x:c r="H19" s="23" t="str">
        <x:v>SKU-011</x:v>
      </x:c>
      <x:c r="I19" s="23" t="str">
        <x:v>CJ Dropshipping</x:v>
      </x:c>
      <x:c r="J19" s="23" t="n">
        <x:v>3</x:v>
      </x:c>
      <x:c r="K19" s="25" t="n">
        <x:v>23.4</x:v>
      </x:c>
      <x:c r="L19" s="25" t="n">
        <x:v>6.35</x:v>
      </x:c>
      <x:c r="M19" s="25" t="n">
        <x:v>4.67</x:v>
      </x:c>
      <x:c r="N19" s="25" t="n">
        <x:v>2.54</x:v>
      </x:c>
      <x:c r="O19" s="25" t="n">
        <x:v>89.69999999999999</x:v>
      </x:c>
      <x:c r="P19" s="25" t="n">
        <x:v>4.81</x:v>
      </x:c>
      <x:c r="Q19" s="23" t="str">
        <x:v>Livrée</x:v>
      </x:c>
      <x:c r="R19" s="23" t="str">
        <x:v>TRK00000016</x:v>
      </x:c>
      <x:c r="S19" s="25" t="n">
        <x:f>K19+L19+M19+N19+P19</x:f>
        <x:v>41.77</x:v>
      </x:c>
      <x:c r="T19" s="25" t="n">
        <x:f>O19-S19</x:f>
        <x:v>47.929999999999986</x:v>
      </x:c>
      <x:c r="U19" s="29" t="n">
        <x:f>IF(O19=0,0,T19/O19)</x:f>
        <x:v>0.5343366778149385</x:v>
      </x:c>
      <x:c r="V19" s="23"/>
    </x:row>
    <x:row r="20">
      <x:c r="A20" s="23" t="str">
        <x:v>CMD-0017</x:v>
      </x:c>
      <x:c r="B20" s="23" t="str">
        <x:v>06/03/2026</x:v>
      </x:c>
      <x:c r="C20" s="23" t="str">
        <x:v>Shopify</x:v>
      </x:c>
      <x:c r="D20" s="23" t="str">
        <x:v>Chloé Simon</x:v>
      </x:c>
      <x:c r="E20" s="23" t="str">
        <x:v>chloé.simon4@email.fr</x:v>
      </x:c>
      <x:c r="F20" s="23" t="str">
        <x:v>France</x:v>
      </x:c>
      <x:c r="G20" s="23" t="str">
        <x:v>Sac à dos antivol</x:v>
      </x:c>
      <x:c r="H20" s="23" t="str">
        <x:v>SKU-004</x:v>
      </x:c>
      <x:c r="I20" s="23" t="str">
        <x:v>BigBuy</x:v>
      </x:c>
      <x:c r="J20" s="23" t="n">
        <x:v>3</x:v>
      </x:c>
      <x:c r="K20" s="25" t="n">
        <x:v>54</x:v>
      </x:c>
      <x:c r="L20" s="25" t="n">
        <x:v>7.84</x:v>
      </x:c>
      <x:c r="M20" s="25" t="n">
        <x:v>13.21</x:v>
      </x:c>
      <x:c r="N20" s="25" t="n">
        <x:v>4.79</x:v>
      </x:c>
      <x:c r="O20" s="25" t="n">
        <x:v>179.7</x:v>
      </x:c>
      <x:c r="P20" s="25" t="n">
        <x:v>3.69</x:v>
      </x:c>
      <x:c r="Q20" s="23" t="str">
        <x:v>En traitement</x:v>
      </x:c>
      <x:c r="R20" s="23" t="str">
        <x:v>TRK00000017</x:v>
      </x:c>
      <x:c r="S20" s="25" t="n">
        <x:f>K20+L20+M20+N20+P20</x:f>
        <x:v>83.53000000000002</x:v>
      </x:c>
      <x:c r="T20" s="25" t="n">
        <x:f>O20-S20</x:f>
        <x:v>96.16999999999997</x:v>
      </x:c>
      <x:c r="U20" s="29" t="n">
        <x:f>IF(O20=0,0,T20/O20)</x:f>
        <x:v>0.5351697273233165</x:v>
      </x:c>
      <x:c r="V20" s="23"/>
    </x:row>
    <x:row r="21">
      <x:c r="A21" s="23" t="str">
        <x:v>CMD-0018</x:v>
      </x:c>
      <x:c r="B21" s="23" t="str">
        <x:v>24/06/2026</x:v>
      </x:c>
      <x:c r="C21" s="23" t="str">
        <x:v>TikTok Shop</x:v>
      </x:c>
      <x:c r="D21" s="23" t="str">
        <x:v>Chloé Dubois</x:v>
      </x:c>
      <x:c r="E21" s="23" t="str">
        <x:v>chloé.dubois10@email.fr</x:v>
      </x:c>
      <x:c r="F21" s="23" t="str">
        <x:v>France</x:v>
      </x:c>
      <x:c r="G21" s="23" t="str">
        <x:v>Montre connectée sport</x:v>
      </x:c>
      <x:c r="H21" s="23" t="str">
        <x:v>SKU-007</x:v>
      </x:c>
      <x:c r="I21" s="23" t="str">
        <x:v>AliExpress</x:v>
      </x:c>
      <x:c r="J21" s="23" t="n">
        <x:v>1</x:v>
      </x:c>
      <x:c r="K21" s="25" t="n">
        <x:v>22.5</x:v>
      </x:c>
      <x:c r="L21" s="25" t="n">
        <x:v>3.38</x:v>
      </x:c>
      <x:c r="M21" s="25" t="n">
        <x:v>6.24</x:v>
      </x:c>
      <x:c r="N21" s="25" t="n">
        <x:v>2.3</x:v>
      </x:c>
      <x:c r="O21" s="25" t="n">
        <x:v>79.9</x:v>
      </x:c>
      <x:c r="P21" s="25" t="n">
        <x:v>4.84</x:v>
      </x:c>
      <x:c r="Q21" s="23" t="str">
        <x:v>Livrée</x:v>
      </x:c>
      <x:c r="R21" s="23" t="str">
        <x:v>TRK00000018</x:v>
      </x:c>
      <x:c r="S21" s="25" t="n">
        <x:f>K21+L21+M21+N21+P21</x:f>
        <x:v>39.25999999999999</x:v>
      </x:c>
      <x:c r="T21" s="25" t="n">
        <x:f>O21-S21</x:f>
        <x:v>40.640000000000015</x:v>
      </x:c>
      <x:c r="U21" s="29" t="n">
        <x:f>IF(O21=0,0,T21/O21)</x:f>
        <x:v>0.5086357947434295</x:v>
      </x:c>
      <x:c r="V21" s="23"/>
    </x:row>
    <x:row r="22">
      <x:c r="A22" s="23" t="str">
        <x:v>CMD-0019</x:v>
      </x:c>
      <x:c r="B22" s="23" t="str">
        <x:v>01/01/2026</x:v>
      </x:c>
      <x:c r="C22" s="23" t="str">
        <x:v>TikTok Shop</x:v>
      </x:c>
      <x:c r="D22" s="23" t="str">
        <x:v>Léa Michel</x:v>
      </x:c>
      <x:c r="E22" s="23" t="str">
        <x:v>léa.michel6@email.fr</x:v>
      </x:c>
      <x:c r="F22" s="23" t="str">
        <x:v>France</x:v>
      </x:c>
      <x:c r="G22" s="23" t="str">
        <x:v>Tapis de yoga antidérapant</x:v>
      </x:c>
      <x:c r="H22" s="23" t="str">
        <x:v>SKU-008</x:v>
      </x:c>
      <x:c r="I22" s="23" t="str">
        <x:v>BigBuy</x:v>
      </x:c>
      <x:c r="J22" s="23" t="n">
        <x:v>2</x:v>
      </x:c>
      <x:c r="K22" s="25" t="n">
        <x:v>24.8</x:v>
      </x:c>
      <x:c r="L22" s="25" t="n">
        <x:v>7.26</x:v>
      </x:c>
      <x:c r="M22" s="25" t="n">
        <x:v>3.29</x:v>
      </x:c>
      <x:c r="N22" s="25" t="n">
        <x:v>2.54</x:v>
      </x:c>
      <x:c r="O22" s="25" t="n">
        <x:v>89.8</x:v>
      </x:c>
      <x:c r="P22" s="25" t="n">
        <x:v>3.26</x:v>
      </x:c>
      <x:c r="Q22" s="23" t="str">
        <x:v>Annulée</x:v>
      </x:c>
      <x:c r="R22" s="23" t="str">
        <x:v>TRK00000019</x:v>
      </x:c>
      <x:c r="S22" s="25" t="n">
        <x:f>K22+L22+M22+N22+P22</x:f>
        <x:v>41.15</x:v>
      </x:c>
      <x:c r="T22" s="25" t="n">
        <x:f>O22-S22</x:f>
        <x:v>48.65</x:v>
      </x:c>
      <x:c r="U22" s="29" t="n">
        <x:f>IF(O22=0,0,T22/O22)</x:f>
        <x:v>0.5417594654788419</x:v>
      </x:c>
      <x:c r="V22" s="23"/>
    </x:row>
    <x:row r="23">
      <x:c r="A23" s="23" t="str">
        <x:v>CMD-0020</x:v>
      </x:c>
      <x:c r="B23" s="23" t="str">
        <x:v>09/06/2026</x:v>
      </x:c>
      <x:c r="C23" s="23" t="str">
        <x:v>eBay</x:v>
      </x:c>
      <x:c r="D23" s="23" t="str">
        <x:v>Camille Moreau</x:v>
      </x:c>
      <x:c r="E23" s="23" t="str">
        <x:v>camille.moreau23@email.fr</x:v>
      </x:c>
      <x:c r="F23" s="23" t="str">
        <x:v>France</x:v>
      </x:c>
      <x:c r="G23" s="23" t="str">
        <x:v>Diffuseur d'huiles essentielles</x:v>
      </x:c>
      <x:c r="H23" s="23" t="str">
        <x:v>SKU-009</x:v>
      </x:c>
      <x:c r="I23" s="23" t="str">
        <x:v>Zendrop</x:v>
      </x:c>
      <x:c r="J23" s="23" t="n">
        <x:v>1</x:v>
      </x:c>
      <x:c r="K23" s="25" t="n">
        <x:v>13.2</x:v>
      </x:c>
      <x:c r="L23" s="25" t="n">
        <x:v>5.54</x:v>
      </x:c>
      <x:c r="M23" s="25" t="n">
        <x:v>1.84</x:v>
      </x:c>
      <x:c r="N23" s="25" t="n">
        <x:v>1.55</x:v>
      </x:c>
      <x:c r="O23" s="25" t="n">
        <x:v>49.9</x:v>
      </x:c>
      <x:c r="P23" s="25" t="n">
        <x:v>1.29</x:v>
      </x:c>
      <x:c r="Q23" s="23" t="str">
        <x:v>Expédiée</x:v>
      </x:c>
      <x:c r="R23" s="23" t="str">
        <x:v>TRK00000020</x:v>
      </x:c>
      <x:c r="S23" s="25" t="n">
        <x:f>K23+L23+M23+N23+P23</x:f>
        <x:v>23.419999999999998</x:v>
      </x:c>
      <x:c r="T23" s="25" t="n">
        <x:f>O23-S23</x:f>
        <x:v>26.48</x:v>
      </x:c>
      <x:c r="U23" s="29" t="n">
        <x:f>IF(O23=0,0,T23/O23)</x:f>
        <x:v>0.5306613226452906</x:v>
      </x:c>
      <x:c r="V23" s="23"/>
    </x:row>
    <x:row r="24">
      <x:c r="A24" s="23" t="str">
        <x:v>CMD-0021</x:v>
      </x:c>
      <x:c r="B24" s="23" t="str">
        <x:v>21/06/2026</x:v>
      </x:c>
      <x:c r="C24" s="23" t="str">
        <x:v>TikTok Shop</x:v>
      </x:c>
      <x:c r="D24" s="23" t="str">
        <x:v>Chloé Simon</x:v>
      </x:c>
      <x:c r="E24" s="23" t="str">
        <x:v>chloé.simon4@email.fr</x:v>
      </x:c>
      <x:c r="F24" s="23" t="str">
        <x:v>France</x:v>
      </x:c>
      <x:c r="G24" s="23" t="str">
        <x:v>Tapis de yoga antidérapant</x:v>
      </x:c>
      <x:c r="H24" s="23" t="str">
        <x:v>SKU-008</x:v>
      </x:c>
      <x:c r="I24" s="23" t="str">
        <x:v>BigBuy</x:v>
      </x:c>
      <x:c r="J24" s="23" t="n">
        <x:v>3</x:v>
      </x:c>
      <x:c r="K24" s="25" t="n">
        <x:v>37.2</x:v>
      </x:c>
      <x:c r="L24" s="25" t="n">
        <x:v>6.4</x:v>
      </x:c>
      <x:c r="M24" s="25" t="n">
        <x:v>11.23</x:v>
      </x:c>
      <x:c r="N24" s="25" t="n">
        <x:v>3.67</x:v>
      </x:c>
      <x:c r="O24" s="25" t="n">
        <x:v>134.7</x:v>
      </x:c>
      <x:c r="P24" s="25" t="n">
        <x:v>0.45</x:v>
      </x:c>
      <x:c r="Q24" s="23" t="str">
        <x:v>Livrée</x:v>
      </x:c>
      <x:c r="R24" s="23" t="str">
        <x:v>TRK00000021</x:v>
      </x:c>
      <x:c r="S24" s="25" t="n">
        <x:f>K24+L24+M24+N24+P24</x:f>
        <x:v>58.95</x:v>
      </x:c>
      <x:c r="T24" s="25" t="n">
        <x:f>O24-S24</x:f>
        <x:v>75.74999999999999</x:v>
      </x:c>
      <x:c r="U24" s="29" t="n">
        <x:f>IF(O24=0,0,T24/O24)</x:f>
        <x:v>0.5623608017817371</x:v>
      </x:c>
      <x:c r="V24" s="23"/>
    </x:row>
    <x:row r="25">
      <x:c r="A25" s="23" t="str">
        <x:v>CMD-0022</x:v>
      </x:c>
      <x:c r="B25" s="23" t="str">
        <x:v>12/03/2026</x:v>
      </x:c>
      <x:c r="C25" s="23" t="str">
        <x:v>TikTok Shop</x:v>
      </x:c>
      <x:c r="D25" s="23" t="str">
        <x:v>Jean Garcia</x:v>
      </x:c>
      <x:c r="E25" s="23" t="str">
        <x:v>jean.garcia18@email.fr</x:v>
      </x:c>
      <x:c r="F25" s="23" t="str">
        <x:v>France</x:v>
      </x:c>
      <x:c r="G25" s="23" t="str">
        <x:v>Support téléphone voiture</x:v>
      </x:c>
      <x:c r="H25" s="23" t="str">
        <x:v>SKU-003</x:v>
      </x:c>
      <x:c r="I25" s="23" t="str">
        <x:v>Zendrop</x:v>
      </x:c>
      <x:c r="J25" s="23" t="n">
        <x:v>2</x:v>
      </x:c>
      <x:c r="K25" s="25" t="n">
        <x:v>8.4</x:v>
      </x:c>
      <x:c r="L25" s="25" t="n">
        <x:v>5.32</x:v>
      </x:c>
      <x:c r="M25" s="25" t="n">
        <x:v>3.36</x:v>
      </x:c>
      <x:c r="N25" s="25" t="n">
        <x:v>1.29</x:v>
      </x:c>
      <x:c r="O25" s="25" t="n">
        <x:v>39.8</x:v>
      </x:c>
      <x:c r="P25" s="25" t="n">
        <x:v>7.82</x:v>
      </x:c>
      <x:c r="Q25" s="23" t="str">
        <x:v>Payée</x:v>
      </x:c>
      <x:c r="R25" s="23" t="str">
        <x:v>TRK00000022</x:v>
      </x:c>
      <x:c r="S25" s="25" t="n">
        <x:f>K25+L25+M25+N25+P25</x:f>
        <x:v>26.19</x:v>
      </x:c>
      <x:c r="T25" s="25" t="n">
        <x:f>O25-S25</x:f>
        <x:v>13.609999999999996</x:v>
      </x:c>
      <x:c r="U25" s="29" t="n">
        <x:f>IF(O25=0,0,T25/O25)</x:f>
        <x:v>0.3419597989949748</x:v>
      </x:c>
      <x:c r="V25" s="23"/>
    </x:row>
    <x:row r="26">
      <x:c r="A26" s="23" t="str">
        <x:v>CMD-0023</x:v>
      </x:c>
      <x:c r="B26" s="23" t="str">
        <x:v>31/05/2026</x:v>
      </x:c>
      <x:c r="C26" s="23" t="str">
        <x:v>WooCommerce</x:v>
      </x:c>
      <x:c r="D26" s="23" t="str">
        <x:v>Camille Moreau</x:v>
      </x:c>
      <x:c r="E26" s="23" t="str">
        <x:v>camille.moreau23@email.fr</x:v>
      </x:c>
      <x:c r="F26" s="23" t="str">
        <x:v>France</x:v>
      </x:c>
      <x:c r="G26" s="23" t="str">
        <x:v>Support téléphone voiture</x:v>
      </x:c>
      <x:c r="H26" s="23" t="str">
        <x:v>SKU-003</x:v>
      </x:c>
      <x:c r="I26" s="23" t="str">
        <x:v>Zendrop</x:v>
      </x:c>
      <x:c r="J26" s="23" t="n">
        <x:v>1</x:v>
      </x:c>
      <x:c r="K26" s="25" t="n">
        <x:v>4.2</x:v>
      </x:c>
      <x:c r="L26" s="25" t="n">
        <x:v>7</x:v>
      </x:c>
      <x:c r="M26" s="25" t="n">
        <x:v>1.18</x:v>
      </x:c>
      <x:c r="N26" s="25" t="n">
        <x:v>0.8</x:v>
      </x:c>
      <x:c r="O26" s="25" t="n">
        <x:v>19.9</x:v>
      </x:c>
      <x:c r="P26" s="25" t="n">
        <x:v>1.59</x:v>
      </x:c>
      <x:c r="Q26" s="23" t="str">
        <x:v>Expédiée</x:v>
      </x:c>
      <x:c r="R26" s="23" t="str">
        <x:v>TRK00000023</x:v>
      </x:c>
      <x:c r="S26" s="25" t="n">
        <x:f>K26+L26+M26+N26+P26</x:f>
        <x:v>14.77</x:v>
      </x:c>
      <x:c r="T26" s="25" t="n">
        <x:f>O26-S26</x:f>
        <x:v>5.129999999999999</x:v>
      </x:c>
      <x:c r="U26" s="29" t="n">
        <x:f>IF(O26=0,0,T26/O26)</x:f>
        <x:v>0.2577889447236181</x:v>
      </x:c>
      <x:c r="V26" s="23"/>
    </x:row>
    <x:row r="27">
      <x:c r="A27" s="23" t="str">
        <x:v>CMD-0024</x:v>
      </x:c>
      <x:c r="B27" s="23" t="str">
        <x:v>23/05/2026</x:v>
      </x:c>
      <x:c r="C27" s="23" t="str">
        <x:v>TikTok Shop</x:v>
      </x:c>
      <x:c r="D27" s="23" t="str">
        <x:v>Alexandre Durand</x:v>
      </x:c>
      <x:c r="E27" s="23" t="str">
        <x:v>alexandre.durand2@email.fr</x:v>
      </x:c>
      <x:c r="F27" s="23" t="str">
        <x:v>France</x:v>
      </x:c>
      <x:c r="G27" s="23" t="str">
        <x:v>Miroir LED maquillage</x:v>
      </x:c>
      <x:c r="H27" s="23" t="str">
        <x:v>SKU-012</x:v>
      </x:c>
      <x:c r="I27" s="23" t="str">
        <x:v>BigBuy</x:v>
      </x:c>
      <x:c r="J27" s="23" t="n">
        <x:v>1</x:v>
      </x:c>
      <x:c r="K27" s="25" t="n">
        <x:v>15.7</x:v>
      </x:c>
      <x:c r="L27" s="25" t="n">
        <x:v>6.16</x:v>
      </x:c>
      <x:c r="M27" s="25" t="n">
        <x:v>4.1</x:v>
      </x:c>
      <x:c r="N27" s="25" t="n">
        <x:v>1.67</x:v>
      </x:c>
      <x:c r="O27" s="25" t="n">
        <x:v>54.9</x:v>
      </x:c>
      <x:c r="P27" s="25" t="n">
        <x:v>5.2</x:v>
      </x:c>
      <x:c r="Q27" s="23" t="str">
        <x:v>Remboursée</x:v>
      </x:c>
      <x:c r="R27" s="23" t="str">
        <x:v>TRK00000024</x:v>
      </x:c>
      <x:c r="S27" s="25" t="n">
        <x:f>K27+L27+M27+N27+P27</x:f>
        <x:v>32.830000000000005</x:v>
      </x:c>
      <x:c r="T27" s="25" t="n">
        <x:f>O27-S27</x:f>
        <x:v>22.069999999999993</x:v>
      </x:c>
      <x:c r="U27" s="29" t="n">
        <x:f>IF(O27=0,0,T27/O27)</x:f>
        <x:v>0.40200364298724944</x:v>
      </x:c>
      <x:c r="V27" s="23"/>
    </x:row>
    <x:row r="28">
      <x:c r="A28" s="23" t="str">
        <x:v>CMD-0025</x:v>
      </x:c>
      <x:c r="B28" s="23" t="str">
        <x:v>16/05/2026</x:v>
      </x:c>
      <x:c r="C28" s="23" t="str">
        <x:v>TikTok Shop</x:v>
      </x:c>
      <x:c r="D28" s="23" t="str">
        <x:v>Thomas Bertrand</x:v>
      </x:c>
      <x:c r="E28" s="23" t="str">
        <x:v>thomas.bertrand20@email.fr</x:v>
      </x:c>
      <x:c r="F28" s="23" t="str">
        <x:v>France</x:v>
      </x:c>
      <x:c r="G28" s="23" t="str">
        <x:v>Diffuseur d'huiles essentielles</x:v>
      </x:c>
      <x:c r="H28" s="23" t="str">
        <x:v>SKU-009</x:v>
      </x:c>
      <x:c r="I28" s="23" t="str">
        <x:v>Zendrop</x:v>
      </x:c>
      <x:c r="J28" s="23" t="n">
        <x:v>2</x:v>
      </x:c>
      <x:c r="K28" s="25" t="n">
        <x:v>26.4</x:v>
      </x:c>
      <x:c r="L28" s="25" t="n">
        <x:v>3.48</x:v>
      </x:c>
      <x:c r="M28" s="25" t="n">
        <x:v>5.91</x:v>
      </x:c>
      <x:c r="N28" s="25" t="n">
        <x:v>2.79</x:v>
      </x:c>
      <x:c r="O28" s="25" t="n">
        <x:v>99.8</x:v>
      </x:c>
      <x:c r="P28" s="25" t="n">
        <x:v>6</x:v>
      </x:c>
      <x:c r="Q28" s="23" t="str">
        <x:v>Livrée</x:v>
      </x:c>
      <x:c r="R28" s="23" t="str">
        <x:v>TRK00000025</x:v>
      </x:c>
      <x:c r="S28" s="25" t="n">
        <x:f>K28+L28+M28+N28+P28</x:f>
        <x:v>44.58</x:v>
      </x:c>
      <x:c r="T28" s="25" t="n">
        <x:f>O28-S28</x:f>
        <x:v>55.22</x:v>
      </x:c>
      <x:c r="U28" s="29" t="n">
        <x:f>IF(O28=0,0,T28/O28)</x:f>
        <x:v>0.5533066132264529</x:v>
      </x:c>
      <x:c r="V28" s="23"/>
    </x:row>
    <x:row r="29">
      <x:c r="A29" s="23" t="str">
        <x:v>CMD-0026</x:v>
      </x:c>
      <x:c r="B29" s="23" t="str">
        <x:v>05/01/2026</x:v>
      </x:c>
      <x:c r="C29" s="23" t="str">
        <x:v>eBay</x:v>
      </x:c>
      <x:c r="D29" s="23" t="str">
        <x:v>Camille Moreau</x:v>
      </x:c>
      <x:c r="E29" s="23" t="str">
        <x:v>camille.moreau23@email.fr</x:v>
      </x:c>
      <x:c r="F29" s="23" t="str">
        <x:v>France</x:v>
      </x:c>
      <x:c r="G29" s="23" t="str">
        <x:v>Écouteurs Bluetooth Pro</x:v>
      </x:c>
      <x:c r="H29" s="23" t="str">
        <x:v>SKU-001</x:v>
      </x:c>
      <x:c r="I29" s="23" t="str">
        <x:v>AliExpress</x:v>
      </x:c>
      <x:c r="J29" s="23" t="n">
        <x:v>1</x:v>
      </x:c>
      <x:c r="K29" s="25" t="n">
        <x:v>11.9</x:v>
      </x:c>
      <x:c r="L29" s="25" t="n">
        <x:v>4.86</x:v>
      </x:c>
      <x:c r="M29" s="25" t="n">
        <x:v>2.8</x:v>
      </x:c>
      <x:c r="N29" s="25" t="n">
        <x:v>1.3</x:v>
      </x:c>
      <x:c r="O29" s="25" t="n">
        <x:v>39.9</x:v>
      </x:c>
      <x:c r="P29" s="25" t="n">
        <x:v>1.02</x:v>
      </x:c>
      <x:c r="Q29" s="23" t="str">
        <x:v>Expédiée</x:v>
      </x:c>
      <x:c r="R29" s="23" t="str">
        <x:v>TRK00000026</x:v>
      </x:c>
      <x:c r="S29" s="25" t="n">
        <x:f>K29+L29+M29+N29+P29</x:f>
        <x:v>21.880000000000003</x:v>
      </x:c>
      <x:c r="T29" s="25" t="n">
        <x:f>O29-S29</x:f>
        <x:v>18.019999999999996</x:v>
      </x:c>
      <x:c r="U29" s="29" t="n">
        <x:f>IF(O29=0,0,T29/O29)</x:f>
        <x:v>0.45162907268170416</x:v>
      </x:c>
      <x:c r="V29" s="23"/>
    </x:row>
    <x:row r="30">
      <x:c r="A30" s="23" t="str">
        <x:v>CMD-0027</x:v>
      </x:c>
      <x:c r="B30" s="23" t="str">
        <x:v>14/02/2026</x:v>
      </x:c>
      <x:c r="C30" s="23" t="str">
        <x:v>Amazon</x:v>
      </x:c>
      <x:c r="D30" s="23" t="str">
        <x:v>Louis Bernard</x:v>
      </x:c>
      <x:c r="E30" s="23" t="str">
        <x:v>louis.bernard14@email.fr</x:v>
      </x:c>
      <x:c r="F30" s="23" t="str">
        <x:v>France</x:v>
      </x:c>
      <x:c r="G30" s="23" t="str">
        <x:v>Sac de rangement voyage</x:v>
      </x:c>
      <x:c r="H30" s="23" t="str">
        <x:v>SKU-010</x:v>
      </x:c>
      <x:c r="I30" s="23" t="str">
        <x:v>AliExpress</x:v>
      </x:c>
      <x:c r="J30" s="23" t="n">
        <x:v>1</x:v>
      </x:c>
      <x:c r="K30" s="25" t="n">
        <x:v>5.9</x:v>
      </x:c>
      <x:c r="L30" s="25" t="n">
        <x:v>7.51</x:v>
      </x:c>
      <x:c r="M30" s="25" t="n">
        <x:v>1.92</x:v>
      </x:c>
      <x:c r="N30" s="25" t="n">
        <x:v>0.87</x:v>
      </x:c>
      <x:c r="O30" s="25" t="n">
        <x:v>22.9</x:v>
      </x:c>
      <x:c r="P30" s="25" t="n">
        <x:v>7.77</x:v>
      </x:c>
      <x:c r="Q30" s="23" t="str">
        <x:v>Annulée</x:v>
      </x:c>
      <x:c r="R30" s="23" t="str">
        <x:v>TRK00000027</x:v>
      </x:c>
      <x:c r="S30" s="25" t="n">
        <x:f>K30+L30+M30+N30+P30</x:f>
        <x:v>23.97</x:v>
      </x:c>
      <x:c r="T30" s="25" t="n">
        <x:f>O30-S30</x:f>
        <x:v>-1.0700000000000003</x:v>
      </x:c>
      <x:c r="U30" s="29" t="n">
        <x:f>IF(O30=0,0,T30/O30)</x:f>
        <x:v>-0.04672489082969434</x:v>
      </x:c>
      <x:c r="V30" s="23"/>
    </x:row>
    <x:row r="31">
      <x:c r="A31" s="23" t="str">
        <x:v>CMD-0028</x:v>
      </x:c>
      <x:c r="B31" s="23" t="str">
        <x:v>27/05/2026</x:v>
      </x:c>
      <x:c r="C31" s="23" t="str">
        <x:v>Shopify</x:v>
      </x:c>
      <x:c r="D31" s="23" t="str">
        <x:v>Chloé Dubois</x:v>
      </x:c>
      <x:c r="E31" s="23" t="str">
        <x:v>chloé.dubois10@email.fr</x:v>
      </x:c>
      <x:c r="F31" s="23" t="str">
        <x:v>France</x:v>
      </x:c>
      <x:c r="G31" s="23" t="str">
        <x:v>Sac à dos antivol</x:v>
      </x:c>
      <x:c r="H31" s="23" t="str">
        <x:v>SKU-004</x:v>
      </x:c>
      <x:c r="I31" s="23" t="str">
        <x:v>BigBuy</x:v>
      </x:c>
      <x:c r="J31" s="23" t="n">
        <x:v>2</x:v>
      </x:c>
      <x:c r="K31" s="25" t="n">
        <x:v>36</x:v>
      </x:c>
      <x:c r="L31" s="25" t="n">
        <x:v>4.57</x:v>
      </x:c>
      <x:c r="M31" s="25" t="n">
        <x:v>6.31</x:v>
      </x:c>
      <x:c r="N31" s="25" t="n">
        <x:v>3.29</x:v>
      </x:c>
      <x:c r="O31" s="25" t="n">
        <x:v>119.8</x:v>
      </x:c>
      <x:c r="P31" s="25" t="n">
        <x:v>4.05</x:v>
      </x:c>
      <x:c r="Q31" s="23" t="str">
        <x:v>Remboursée</x:v>
      </x:c>
      <x:c r="R31" s="23" t="str">
        <x:v>TRK00000028</x:v>
      </x:c>
      <x:c r="S31" s="25" t="n">
        <x:f>K31+L31+M31+N31+P31</x:f>
        <x:v>54.22</x:v>
      </x:c>
      <x:c r="T31" s="25" t="n">
        <x:f>O31-S31</x:f>
        <x:v>65.58</x:v>
      </x:c>
      <x:c r="U31" s="29" t="n">
        <x:f>IF(O31=0,0,T31/O31)</x:f>
        <x:v>0.5474123539232053</x:v>
      </x:c>
      <x:c r="V31" s="23"/>
    </x:row>
    <x:row r="32">
      <x:c r="A32" s="23" t="str">
        <x:v>CMD-0029</x:v>
      </x:c>
      <x:c r="B32" s="23" t="str">
        <x:v>16/02/2026</x:v>
      </x:c>
      <x:c r="C32" s="23" t="str">
        <x:v>Amazon</x:v>
      </x:c>
      <x:c r="D32" s="23" t="str">
        <x:v>Chloé Garcia</x:v>
      </x:c>
      <x:c r="E32" s="23" t="str">
        <x:v>chloé.garcia11@email.fr</x:v>
      </x:c>
      <x:c r="F32" s="23" t="str">
        <x:v>France</x:v>
      </x:c>
      <x:c r="G32" s="23" t="str">
        <x:v>Sac à dos antivol</x:v>
      </x:c>
      <x:c r="H32" s="23" t="str">
        <x:v>SKU-004</x:v>
      </x:c>
      <x:c r="I32" s="23" t="str">
        <x:v>BigBuy</x:v>
      </x:c>
      <x:c r="J32" s="23" t="n">
        <x:v>1</x:v>
      </x:c>
      <x:c r="K32" s="25" t="n">
        <x:v>18</x:v>
      </x:c>
      <x:c r="L32" s="25" t="n">
        <x:v>4.4</x:v>
      </x:c>
      <x:c r="M32" s="25" t="n">
        <x:v>2.45</x:v>
      </x:c>
      <x:c r="N32" s="25" t="n">
        <x:v>1.8</x:v>
      </x:c>
      <x:c r="O32" s="25" t="n">
        <x:v>59.9</x:v>
      </x:c>
      <x:c r="P32" s="25" t="n">
        <x:v>6.64</x:v>
      </x:c>
      <x:c r="Q32" s="23" t="str">
        <x:v>Livrée</x:v>
      </x:c>
      <x:c r="R32" s="23" t="str">
        <x:v>TRK00000029</x:v>
      </x:c>
      <x:c r="S32" s="25" t="n">
        <x:f>K32+L32+M32+N32+P32</x:f>
        <x:v>33.29</x:v>
      </x:c>
      <x:c r="T32" s="25" t="n">
        <x:f>O32-S32</x:f>
        <x:v>26.61</x:v>
      </x:c>
      <x:c r="U32" s="29" t="n">
        <x:f>IF(O32=0,0,T32/O32)</x:f>
        <x:v>0.44424040066777964</x:v>
      </x:c>
      <x:c r="V32" s="23"/>
    </x:row>
    <x:row r="33">
      <x:c r="A33" s="23" t="str">
        <x:v>CMD-0030</x:v>
      </x:c>
      <x:c r="B33" s="23" t="str">
        <x:v>01/02/2026</x:v>
      </x:c>
      <x:c r="C33" s="23" t="str">
        <x:v>Etsy</x:v>
      </x:c>
      <x:c r="D33" s="23" t="str">
        <x:v>Alexandre Durand</x:v>
      </x:c>
      <x:c r="E33" s="23" t="str">
        <x:v>alexandre.durand2@email.fr</x:v>
      </x:c>
      <x:c r="F33" s="23" t="str">
        <x:v>France</x:v>
      </x:c>
      <x:c r="G33" s="23" t="str">
        <x:v>Sac de rangement voyage</x:v>
      </x:c>
      <x:c r="H33" s="23" t="str">
        <x:v>SKU-010</x:v>
      </x:c>
      <x:c r="I33" s="23" t="str">
        <x:v>AliExpress</x:v>
      </x:c>
      <x:c r="J33" s="23" t="n">
        <x:v>2</x:v>
      </x:c>
      <x:c r="K33" s="25" t="n">
        <x:v>11.8</x:v>
      </x:c>
      <x:c r="L33" s="25" t="n">
        <x:v>4.04</x:v>
      </x:c>
      <x:c r="M33" s="25" t="n">
        <x:v>2.18</x:v>
      </x:c>
      <x:c r="N33" s="25" t="n">
        <x:v>1.45</x:v>
      </x:c>
      <x:c r="O33" s="25" t="n">
        <x:v>45.8</x:v>
      </x:c>
      <x:c r="P33" s="25" t="n">
        <x:v>0.16</x:v>
      </x:c>
      <x:c r="Q33" s="23" t="str">
        <x:v>Livrée</x:v>
      </x:c>
      <x:c r="R33" s="23" t="str">
        <x:v>TRK00000030</x:v>
      </x:c>
      <x:c r="S33" s="25" t="n">
        <x:f>K33+L33+M33+N33+P33</x:f>
        <x:v>19.63</x:v>
      </x:c>
      <x:c r="T33" s="25" t="n">
        <x:f>O33-S33</x:f>
        <x:v>26.169999999999998</x:v>
      </x:c>
      <x:c r="U33" s="29" t="n">
        <x:f>IF(O33=0,0,T33/O33)</x:f>
        <x:v>0.5713973799126637</x:v>
      </x:c>
      <x:c r="V33" s="23"/>
    </x:row>
    <x:row r="34">
      <x:c r="A34" s="23" t="str">
        <x:v>CMD-0031</x:v>
      </x:c>
      <x:c r="B34" s="23" t="str">
        <x:v>04/01/2026</x:v>
      </x:c>
      <x:c r="C34" s="23" t="str">
        <x:v>Shopify</x:v>
      </x:c>
      <x:c r="D34" s="23" t="str">
        <x:v>Louis Robert</x:v>
      </x:c>
      <x:c r="E34" s="23" t="str">
        <x:v>louis.robert30@email.fr</x:v>
      </x:c>
      <x:c r="F34" s="23" t="str">
        <x:v>France</x:v>
      </x:c>
      <x:c r="G34" s="23" t="str">
        <x:v>Sac de rangement voyage</x:v>
      </x:c>
      <x:c r="H34" s="23" t="str">
        <x:v>SKU-010</x:v>
      </x:c>
      <x:c r="I34" s="23" t="str">
        <x:v>AliExpress</x:v>
      </x:c>
      <x:c r="J34" s="23" t="n">
        <x:v>1</x:v>
      </x:c>
      <x:c r="K34" s="25" t="n">
        <x:v>5.9</x:v>
      </x:c>
      <x:c r="L34" s="25" t="n">
        <x:v>6.83</x:v>
      </x:c>
      <x:c r="M34" s="25" t="n">
        <x:v>0.94</x:v>
      </x:c>
      <x:c r="N34" s="25" t="n">
        <x:v>0.87</x:v>
      </x:c>
      <x:c r="O34" s="25" t="n">
        <x:v>22.9</x:v>
      </x:c>
      <x:c r="P34" s="25" t="n">
        <x:v>3.75</x:v>
      </x:c>
      <x:c r="Q34" s="23" t="str">
        <x:v>Expédiée</x:v>
      </x:c>
      <x:c r="R34" s="23" t="str">
        <x:v>TRK00000031</x:v>
      </x:c>
      <x:c r="S34" s="25" t="n">
        <x:f>K34+L34+M34+N34+P34</x:f>
        <x:v>18.29</x:v>
      </x:c>
      <x:c r="T34" s="25" t="n">
        <x:f>O34-S34</x:f>
        <x:v>4.609999999999999</x:v>
      </x:c>
      <x:c r="U34" s="29" t="n">
        <x:f>IF(O34=0,0,T34/O34)</x:f>
        <x:v>0.20131004366812225</x:v>
      </x:c>
      <x:c r="V34" s="23"/>
    </x:row>
    <x:row r="35">
      <x:c r="A35" s="23" t="str">
        <x:v>CMD-0032</x:v>
      </x:c>
      <x:c r="B35" s="23" t="str">
        <x:v>25/03/2026</x:v>
      </x:c>
      <x:c r="C35" s="23" t="str">
        <x:v>eBay</x:v>
      </x:c>
      <x:c r="D35" s="23" t="str">
        <x:v>Julie Leroy</x:v>
      </x:c>
      <x:c r="E35" s="23" t="str">
        <x:v>julie.leroy13@email.fr</x:v>
      </x:c>
      <x:c r="F35" s="23" t="str">
        <x:v>France</x:v>
      </x:c>
      <x:c r="G35" s="23" t="str">
        <x:v>Miroir LED maquillage</x:v>
      </x:c>
      <x:c r="H35" s="23" t="str">
        <x:v>SKU-012</x:v>
      </x:c>
      <x:c r="I35" s="23" t="str">
        <x:v>BigBuy</x:v>
      </x:c>
      <x:c r="J35" s="23" t="n">
        <x:v>2</x:v>
      </x:c>
      <x:c r="K35" s="25" t="n">
        <x:v>31.4</x:v>
      </x:c>
      <x:c r="L35" s="25" t="n">
        <x:v>3.73</x:v>
      </x:c>
      <x:c r="M35" s="25" t="n">
        <x:v>6.69</x:v>
      </x:c>
      <x:c r="N35" s="25" t="n">
        <x:v>3.04</x:v>
      </x:c>
      <x:c r="O35" s="25" t="n">
        <x:v>109.8</x:v>
      </x:c>
      <x:c r="P35" s="25" t="n">
        <x:v>6.67</x:v>
      </x:c>
      <x:c r="Q35" s="23" t="str">
        <x:v>En attente</x:v>
      </x:c>
      <x:c r="R35" s="23" t="str">
        <x:v>TRK00000032</x:v>
      </x:c>
      <x:c r="S35" s="25" t="n">
        <x:f>K35+L35+M35+N35+P35</x:f>
        <x:v>51.529999999999994</x:v>
      </x:c>
      <x:c r="T35" s="25" t="n">
        <x:f>O35-S35</x:f>
        <x:v>58.27</x:v>
      </x:c>
      <x:c r="U35" s="29" t="n">
        <x:f>IF(O35=0,0,T35/O35)</x:f>
        <x:v>0.5306921675774136</x:v>
      </x:c>
      <x:c r="V35" s="23"/>
    </x:row>
    <x:row r="36">
      <x:c r="A36" s="23" t="str">
        <x:v>CMD-0033</x:v>
      </x:c>
      <x:c r="B36" s="23" t="str">
        <x:v>22/03/2026</x:v>
      </x:c>
      <x:c r="C36" s="23" t="str">
        <x:v>eBay</x:v>
      </x:c>
      <x:c r="D36" s="23" t="str">
        <x:v>Julie Roux</x:v>
      </x:c>
      <x:c r="E36" s="23" t="str">
        <x:v>julie.roux24@email.fr</x:v>
      </x:c>
      <x:c r="F36" s="23" t="str">
        <x:v>France</x:v>
      </x:c>
      <x:c r="G36" s="23" t="str">
        <x:v>Support téléphone voiture</x:v>
      </x:c>
      <x:c r="H36" s="23" t="str">
        <x:v>SKU-003</x:v>
      </x:c>
      <x:c r="I36" s="23" t="str">
        <x:v>Zendrop</x:v>
      </x:c>
      <x:c r="J36" s="23" t="n">
        <x:v>1</x:v>
      </x:c>
      <x:c r="K36" s="25" t="n">
        <x:v>4.2</x:v>
      </x:c>
      <x:c r="L36" s="25" t="n">
        <x:v>4.79</x:v>
      </x:c>
      <x:c r="M36" s="25" t="n">
        <x:v>0.9</x:v>
      </x:c>
      <x:c r="N36" s="25" t="n">
        <x:v>0.8</x:v>
      </x:c>
      <x:c r="O36" s="25" t="n">
        <x:v>19.9</x:v>
      </x:c>
      <x:c r="P36" s="25" t="n">
        <x:v>0.58</x:v>
      </x:c>
      <x:c r="Q36" s="23" t="str">
        <x:v>En traitement</x:v>
      </x:c>
      <x:c r="R36" s="23" t="str">
        <x:v>TRK00000033</x:v>
      </x:c>
      <x:c r="S36" s="25" t="n">
        <x:f>K36+L36+M36+N36+P36</x:f>
        <x:v>11.270000000000001</x:v>
      </x:c>
      <x:c r="T36" s="25" t="n">
        <x:f>O36-S36</x:f>
        <x:v>8.629999999999997</x:v>
      </x:c>
      <x:c r="U36" s="29" t="n">
        <x:f>IF(O36=0,0,T36/O36)</x:f>
        <x:v>0.4336683417085426</x:v>
      </x:c>
      <x:c r="V36" s="23"/>
    </x:row>
    <x:row r="37">
      <x:c r="A37" s="23" t="str">
        <x:v>CMD-0034</x:v>
      </x:c>
      <x:c r="B37" s="23" t="str">
        <x:v>13/06/2026</x:v>
      </x:c>
      <x:c r="C37" s="23" t="str">
        <x:v>Etsy</x:v>
      </x:c>
      <x:c r="D37" s="23" t="str">
        <x:v>Manon Martin</x:v>
      </x:c>
      <x:c r="E37" s="23" t="str">
        <x:v>manon.martin16@email.fr</x:v>
      </x:c>
      <x:c r="F37" s="23" t="str">
        <x:v>France</x:v>
      </x:c>
      <x:c r="G37" s="23" t="str">
        <x:v>Écouteurs Bluetooth Pro</x:v>
      </x:c>
      <x:c r="H37" s="23" t="str">
        <x:v>SKU-001</x:v>
      </x:c>
      <x:c r="I37" s="23" t="str">
        <x:v>AliExpress</x:v>
      </x:c>
      <x:c r="J37" s="23" t="n">
        <x:v>1</x:v>
      </x:c>
      <x:c r="K37" s="25" t="n">
        <x:v>11.9</x:v>
      </x:c>
      <x:c r="L37" s="25" t="n">
        <x:v>6.79</x:v>
      </x:c>
      <x:c r="M37" s="25" t="n">
        <x:v>2.91</x:v>
      </x:c>
      <x:c r="N37" s="25" t="n">
        <x:v>1.3</x:v>
      </x:c>
      <x:c r="O37" s="25" t="n">
        <x:v>39.9</x:v>
      </x:c>
      <x:c r="P37" s="25" t="n">
        <x:v>2.04</x:v>
      </x:c>
      <x:c r="Q37" s="23" t="str">
        <x:v>Payée</x:v>
      </x:c>
      <x:c r="R37" s="23" t="str">
        <x:v>TRK00000034</x:v>
      </x:c>
      <x:c r="S37" s="25" t="n">
        <x:f>K37+L37+M37+N37+P37</x:f>
        <x:v>24.94</x:v>
      </x:c>
      <x:c r="T37" s="25" t="n">
        <x:f>O37-S37</x:f>
        <x:v>14.959999999999997</x:v>
      </x:c>
      <x:c r="U37" s="29" t="n">
        <x:f>IF(O37=0,0,T37/O37)</x:f>
        <x:v>0.37493734335839596</x:v>
      </x:c>
      <x:c r="V37" s="23"/>
    </x:row>
    <x:row r="38">
      <x:c r="A38" s="23" t="str">
        <x:v>CMD-0035</x:v>
      </x:c>
      <x:c r="B38" s="23" t="str">
        <x:v>08/02/2026</x:v>
      </x:c>
      <x:c r="C38" s="23" t="str">
        <x:v>Shopify</x:v>
      </x:c>
      <x:c r="D38" s="23" t="str">
        <x:v>Camille Bertrand</x:v>
      </x:c>
      <x:c r="E38" s="23" t="str">
        <x:v>camille.bertrand29@email.fr</x:v>
      </x:c>
      <x:c r="F38" s="23" t="str">
        <x:v>France</x:v>
      </x:c>
      <x:c r="G38" s="23" t="str">
        <x:v>Lampe LED design</x:v>
      </x:c>
      <x:c r="H38" s="23" t="str">
        <x:v>SKU-002</x:v>
      </x:c>
      <x:c r="I38" s="23" t="str">
        <x:v>CJ Dropshipping</x:v>
      </x:c>
      <x:c r="J38" s="23" t="n">
        <x:v>1</x:v>
      </x:c>
      <x:c r="K38" s="25" t="n">
        <x:v>8.5</x:v>
      </x:c>
      <x:c r="L38" s="25" t="n">
        <x:v>5.57</x:v>
      </x:c>
      <x:c r="M38" s="25" t="n">
        <x:v>1.15</x:v>
      </x:c>
      <x:c r="N38" s="25" t="n">
        <x:v>1.05</x:v>
      </x:c>
      <x:c r="O38" s="25" t="n">
        <x:v>29.9</x:v>
      </x:c>
      <x:c r="P38" s="25" t="n">
        <x:v>2.09</x:v>
      </x:c>
      <x:c r="Q38" s="23" t="str">
        <x:v>Livrée</x:v>
      </x:c>
      <x:c r="R38" s="23" t="str">
        <x:v>TRK00000035</x:v>
      </x:c>
      <x:c r="S38" s="25" t="n">
        <x:f>K38+L38+M38+N38+P38</x:f>
        <x:v>18.36</x:v>
      </x:c>
      <x:c r="T38" s="25" t="n">
        <x:f>O38-S38</x:f>
        <x:v>11.54</x:v>
      </x:c>
      <x:c r="U38" s="29" t="n">
        <x:f>IF(O38=0,0,T38/O38)</x:f>
        <x:v>0.3859531772575251</x:v>
      </x:c>
      <x:c r="V38" s="23"/>
    </x:row>
    <x:row r="39">
      <x:c r="A39" s="23" t="str">
        <x:v>CMD-0036</x:v>
      </x:c>
      <x:c r="B39" s="23" t="str">
        <x:v>06/04/2026</x:v>
      </x:c>
      <x:c r="C39" s="23" t="str">
        <x:v>eBay</x:v>
      </x:c>
      <x:c r="D39" s="23" t="str">
        <x:v>Sophie Laurent</x:v>
      </x:c>
      <x:c r="E39" s="23" t="str">
        <x:v>sophie.laurent28@email.fr</x:v>
      </x:c>
      <x:c r="F39" s="23" t="str">
        <x:v>France</x:v>
      </x:c>
      <x:c r="G39" s="23" t="str">
        <x:v>Écouteurs Bluetooth Pro</x:v>
      </x:c>
      <x:c r="H39" s="23" t="str">
        <x:v>SKU-001</x:v>
      </x:c>
      <x:c r="I39" s="23" t="str">
        <x:v>AliExpress</x:v>
      </x:c>
      <x:c r="J39" s="23" t="n">
        <x:v>1</x:v>
      </x:c>
      <x:c r="K39" s="25" t="n">
        <x:v>11.9</x:v>
      </x:c>
      <x:c r="L39" s="25" t="n">
        <x:v>7.29</x:v>
      </x:c>
      <x:c r="M39" s="25" t="n">
        <x:v>1.91</x:v>
      </x:c>
      <x:c r="N39" s="25" t="n">
        <x:v>1.3</x:v>
      </x:c>
      <x:c r="O39" s="25" t="n">
        <x:v>39.9</x:v>
      </x:c>
      <x:c r="P39" s="25" t="n">
        <x:v>0.51</x:v>
      </x:c>
      <x:c r="Q39" s="23" t="str">
        <x:v>Livrée</x:v>
      </x:c>
      <x:c r="R39" s="23" t="str">
        <x:v>TRK00000036</x:v>
      </x:c>
      <x:c r="S39" s="25" t="n">
        <x:f>K39+L39+M39+N39+P39</x:f>
        <x:v>22.910000000000004</x:v>
      </x:c>
      <x:c r="T39" s="25" t="n">
        <x:f>O39-S39</x:f>
        <x:v>16.989999999999995</x:v>
      </x:c>
      <x:c r="U39" s="29" t="n">
        <x:f>IF(O39=0,0,T39/O39)</x:f>
        <x:v>0.42581453634085203</x:v>
      </x:c>
      <x:c r="V39" s="23"/>
    </x:row>
    <x:row r="40">
      <x:c r="A40" s="23" t="str">
        <x:v>CMD-0037</x:v>
      </x:c>
      <x:c r="B40" s="23" t="str">
        <x:v>15/04/2026</x:v>
      </x:c>
      <x:c r="C40" s="23" t="str">
        <x:v>Shopify</x:v>
      </x:c>
      <x:c r="D40" s="23" t="str">
        <x:v>Alexandre David</x:v>
      </x:c>
      <x:c r="E40" s="23" t="str">
        <x:v>alexandre.david5@email.fr</x:v>
      </x:c>
      <x:c r="F40" s="23" t="str">
        <x:v>France</x:v>
      </x:c>
      <x:c r="G40" s="23" t="str">
        <x:v>Sac à dos antivol</x:v>
      </x:c>
      <x:c r="H40" s="23" t="str">
        <x:v>SKU-004</x:v>
      </x:c>
      <x:c r="I40" s="23" t="str">
        <x:v>BigBuy</x:v>
      </x:c>
      <x:c r="J40" s="23" t="n">
        <x:v>2</x:v>
      </x:c>
      <x:c r="K40" s="25" t="n">
        <x:v>36</x:v>
      </x:c>
      <x:c r="L40" s="25" t="n">
        <x:v>6.59</x:v>
      </x:c>
      <x:c r="M40" s="25" t="n">
        <x:v>9.38</x:v>
      </x:c>
      <x:c r="N40" s="25" t="n">
        <x:v>3.29</x:v>
      </x:c>
      <x:c r="O40" s="25" t="n">
        <x:v>119.8</x:v>
      </x:c>
      <x:c r="P40" s="25" t="n">
        <x:v>2.55</x:v>
      </x:c>
      <x:c r="Q40" s="23" t="str">
        <x:v>Livrée</x:v>
      </x:c>
      <x:c r="R40" s="23" t="str">
        <x:v>TRK00000037</x:v>
      </x:c>
      <x:c r="S40" s="25" t="n">
        <x:f>K40+L40+M40+N40+P40</x:f>
        <x:v>57.81</x:v>
      </x:c>
      <x:c r="T40" s="25" t="n">
        <x:f>O40-S40</x:f>
        <x:v>61.989999999999995</x:v>
      </x:c>
      <x:c r="U40" s="29" t="n">
        <x:f>IF(O40=0,0,T40/O40)</x:f>
        <x:v>0.5174457429048414</x:v>
      </x:c>
      <x:c r="V40" s="23"/>
    </x:row>
    <x:row r="41">
      <x:c r="A41" s="23" t="str">
        <x:v>CMD-0038</x:v>
      </x:c>
      <x:c r="B41" s="23" t="str">
        <x:v>10/04/2026</x:v>
      </x:c>
      <x:c r="C41" s="23" t="str">
        <x:v>eBay</x:v>
      </x:c>
      <x:c r="D41" s="23" t="str">
        <x:v>Camille Moreau</x:v>
      </x:c>
      <x:c r="E41" s="23" t="str">
        <x:v>camille.moreau23@email.fr</x:v>
      </x:c>
      <x:c r="F41" s="23" t="str">
        <x:v>France</x:v>
      </x:c>
      <x:c r="G41" s="23" t="str">
        <x:v>Sac à dos antivol</x:v>
      </x:c>
      <x:c r="H41" s="23" t="str">
        <x:v>SKU-004</x:v>
      </x:c>
      <x:c r="I41" s="23" t="str">
        <x:v>BigBuy</x:v>
      </x:c>
      <x:c r="J41" s="23" t="n">
        <x:v>1</x:v>
      </x:c>
      <x:c r="K41" s="25" t="n">
        <x:v>18</x:v>
      </x:c>
      <x:c r="L41" s="25" t="n">
        <x:v>6.19</x:v>
      </x:c>
      <x:c r="M41" s="25" t="n">
        <x:v>4.73</x:v>
      </x:c>
      <x:c r="N41" s="25" t="n">
        <x:v>1.8</x:v>
      </x:c>
      <x:c r="O41" s="25" t="n">
        <x:v>59.9</x:v>
      </x:c>
      <x:c r="P41" s="25" t="n">
        <x:v>4.56</x:v>
      </x:c>
      <x:c r="Q41" s="23" t="str">
        <x:v>Livrée</x:v>
      </x:c>
      <x:c r="R41" s="23" t="str">
        <x:v>TRK00000038</x:v>
      </x:c>
      <x:c r="S41" s="25" t="n">
        <x:f>K41+L41+M41+N41+P41</x:f>
        <x:v>35.28</x:v>
      </x:c>
      <x:c r="T41" s="25" t="n">
        <x:f>O41-S41</x:f>
        <x:v>24.619999999999997</x:v>
      </x:c>
      <x:c r="U41" s="29" t="n">
        <x:f>IF(O41=0,0,T41/O41)</x:f>
        <x:v>0.4110183639398998</x:v>
      </x:c>
      <x:c r="V41" s="23"/>
    </x:row>
    <x:row r="42">
      <x:c r="A42" s="23" t="str">
        <x:v>CMD-0039</x:v>
      </x:c>
      <x:c r="B42" s="23" t="str">
        <x:v>29/03/2026</x:v>
      </x:c>
      <x:c r="C42" s="23" t="str">
        <x:v>eBay</x:v>
      </x:c>
      <x:c r="D42" s="23" t="str">
        <x:v>Camille Moreau</x:v>
      </x:c>
      <x:c r="E42" s="23" t="str">
        <x:v>camille.moreau23@email.fr</x:v>
      </x:c>
      <x:c r="F42" s="23" t="str">
        <x:v>France</x:v>
      </x:c>
      <x:c r="G42" s="23" t="str">
        <x:v>Sac de rangement voyage</x:v>
      </x:c>
      <x:c r="H42" s="23" t="str">
        <x:v>SKU-010</x:v>
      </x:c>
      <x:c r="I42" s="23" t="str">
        <x:v>AliExpress</x:v>
      </x:c>
      <x:c r="J42" s="23" t="n">
        <x:v>1</x:v>
      </x:c>
      <x:c r="K42" s="25" t="n">
        <x:v>5.9</x:v>
      </x:c>
      <x:c r="L42" s="25" t="n">
        <x:v>5.17</x:v>
      </x:c>
      <x:c r="M42" s="25" t="n">
        <x:v>1.65</x:v>
      </x:c>
      <x:c r="N42" s="25" t="n">
        <x:v>0.87</x:v>
      </x:c>
      <x:c r="O42" s="25" t="n">
        <x:v>22.9</x:v>
      </x:c>
      <x:c r="P42" s="25" t="n">
        <x:v>4.86</x:v>
      </x:c>
      <x:c r="Q42" s="23" t="str">
        <x:v>Livrée</x:v>
      </x:c>
      <x:c r="R42" s="23" t="str">
        <x:v>TRK00000039</x:v>
      </x:c>
      <x:c r="S42" s="25" t="n">
        <x:f>K42+L42+M42+N42+P42</x:f>
        <x:v>18.45</x:v>
      </x:c>
      <x:c r="T42" s="25" t="n">
        <x:f>O42-S42</x:f>
        <x:v>4.449999999999999</x:v>
      </x:c>
      <x:c r="U42" s="29" t="n">
        <x:f>IF(O42=0,0,T42/O42)</x:f>
        <x:v>0.19432314410480347</x:v>
      </x:c>
      <x:c r="V42" s="23"/>
    </x:row>
    <x:row r="43">
      <x:c r="A43" s="23" t="str">
        <x:v>CMD-0040</x:v>
      </x:c>
      <x:c r="B43" s="23" t="str">
        <x:v>04/04/2026</x:v>
      </x:c>
      <x:c r="C43" s="23" t="str">
        <x:v>Shopify</x:v>
      </x:c>
      <x:c r="D43" s="23" t="str">
        <x:v>Julie Roux</x:v>
      </x:c>
      <x:c r="E43" s="23" t="str">
        <x:v>julie.roux24@email.fr</x:v>
      </x:c>
      <x:c r="F43" s="23" t="str">
        <x:v>France</x:v>
      </x:c>
      <x:c r="G43" s="23" t="str">
        <x:v>Écouteurs Bluetooth Pro</x:v>
      </x:c>
      <x:c r="H43" s="23" t="str">
        <x:v>SKU-001</x:v>
      </x:c>
      <x:c r="I43" s="23" t="str">
        <x:v>AliExpress</x:v>
      </x:c>
      <x:c r="J43" s="23" t="n">
        <x:v>2</x:v>
      </x:c>
      <x:c r="K43" s="25" t="n">
        <x:v>23.8</x:v>
      </x:c>
      <x:c r="L43" s="25" t="n">
        <x:v>3.74</x:v>
      </x:c>
      <x:c r="M43" s="25" t="n">
        <x:v>6.7</x:v>
      </x:c>
      <x:c r="N43" s="25" t="n">
        <x:v>2.29</x:v>
      </x:c>
      <x:c r="O43" s="25" t="n">
        <x:v>79.8</x:v>
      </x:c>
      <x:c r="P43" s="25" t="n">
        <x:v>6.71</x:v>
      </x:c>
      <x:c r="Q43" s="23" t="str">
        <x:v>En traitement</x:v>
      </x:c>
      <x:c r="R43" s="23" t="str">
        <x:v>TRK00000040</x:v>
      </x:c>
      <x:c r="S43" s="25" t="n">
        <x:f>K43+L43+M43+N43+P43</x:f>
        <x:v>43.24</x:v>
      </x:c>
      <x:c r="T43" s="25" t="n">
        <x:f>O43-S43</x:f>
        <x:v>36.559999999999995</x:v>
      </x:c>
      <x:c r="U43" s="29" t="n">
        <x:f>IF(O43=0,0,T43/O43)</x:f>
        <x:v>0.45814536340852124</x:v>
      </x:c>
      <x:c r="V43" s="23"/>
    </x:row>
    <x:row r="44">
      <x:c r="A44" s="23" t="str">
        <x:v>CMD-0041</x:v>
      </x:c>
      <x:c r="B44" s="23" t="str">
        <x:v>31/05/2026</x:v>
      </x:c>
      <x:c r="C44" s="23" t="str">
        <x:v>TikTok Shop</x:v>
      </x:c>
      <x:c r="D44" s="23" t="str">
        <x:v>Chloé Garcia</x:v>
      </x:c>
      <x:c r="E44" s="23" t="str">
        <x:v>chloé.garcia11@email.fr</x:v>
      </x:c>
      <x:c r="F44" s="23" t="str">
        <x:v>France</x:v>
      </x:c>
      <x:c r="G44" s="23" t="str">
        <x:v>Miroir LED maquillage</x:v>
      </x:c>
      <x:c r="H44" s="23" t="str">
        <x:v>SKU-012</x:v>
      </x:c>
      <x:c r="I44" s="23" t="str">
        <x:v>BigBuy</x:v>
      </x:c>
      <x:c r="J44" s="23" t="n">
        <x:v>2</x:v>
      </x:c>
      <x:c r="K44" s="25" t="n">
        <x:v>31.4</x:v>
      </x:c>
      <x:c r="L44" s="25" t="n">
        <x:v>7.86</x:v>
      </x:c>
      <x:c r="M44" s="25" t="n">
        <x:v>3.61</x:v>
      </x:c>
      <x:c r="N44" s="25" t="n">
        <x:v>3.04</x:v>
      </x:c>
      <x:c r="O44" s="25" t="n">
        <x:v>109.8</x:v>
      </x:c>
      <x:c r="P44" s="25" t="n">
        <x:v>7.95</x:v>
      </x:c>
      <x:c r="Q44" s="23" t="str">
        <x:v>Livrée</x:v>
      </x:c>
      <x:c r="R44" s="23" t="str">
        <x:v>TRK00000041</x:v>
      </x:c>
      <x:c r="S44" s="25" t="n">
        <x:f>K44+L44+M44+N44+P44</x:f>
        <x:v>53.86</x:v>
      </x:c>
      <x:c r="T44" s="25" t="n">
        <x:f>O44-S44</x:f>
        <x:v>55.94</x:v>
      </x:c>
      <x:c r="U44" s="29" t="n">
        <x:f>IF(O44=0,0,T44/O44)</x:f>
        <x:v>0.509471766848816</x:v>
      </x:c>
      <x:c r="V44" s="23"/>
    </x:row>
    <x:row r="45">
      <x:c r="A45" s="23" t="str">
        <x:v>CMD-0042</x:v>
      </x:c>
      <x:c r="B45" s="23" t="str">
        <x:v>13/02/2026</x:v>
      </x:c>
      <x:c r="C45" s="23" t="str">
        <x:v>Shopify</x:v>
      </x:c>
      <x:c r="D45" s="23" t="str">
        <x:v>Léa Vincent</x:v>
      </x:c>
      <x:c r="E45" s="23" t="str">
        <x:v>léa.vincent15@email.fr</x:v>
      </x:c>
      <x:c r="F45" s="23" t="str">
        <x:v>France</x:v>
      </x:c>
      <x:c r="G45" s="23" t="str">
        <x:v>Montre connectée sport</x:v>
      </x:c>
      <x:c r="H45" s="23" t="str">
        <x:v>SKU-007</x:v>
      </x:c>
      <x:c r="I45" s="23" t="str">
        <x:v>AliExpress</x:v>
      </x:c>
      <x:c r="J45" s="23" t="n">
        <x:v>1</x:v>
      </x:c>
      <x:c r="K45" s="25" t="n">
        <x:v>22.5</x:v>
      </x:c>
      <x:c r="L45" s="25" t="n">
        <x:v>5.37</x:v>
      </x:c>
      <x:c r="M45" s="25" t="n">
        <x:v>3.25</x:v>
      </x:c>
      <x:c r="N45" s="25" t="n">
        <x:v>2.3</x:v>
      </x:c>
      <x:c r="O45" s="25" t="n">
        <x:v>79.9</x:v>
      </x:c>
      <x:c r="P45" s="25" t="n">
        <x:v>1.47</x:v>
      </x:c>
      <x:c r="Q45" s="23" t="str">
        <x:v>Livrée</x:v>
      </x:c>
      <x:c r="R45" s="23" t="str">
        <x:v>TRK00000042</x:v>
      </x:c>
      <x:c r="S45" s="25" t="n">
        <x:f>K45+L45+M45+N45+P45</x:f>
        <x:v>34.89</x:v>
      </x:c>
      <x:c r="T45" s="25" t="n">
        <x:f>O45-S45</x:f>
        <x:v>45.010000000000005</x:v>
      </x:c>
      <x:c r="U45" s="29" t="n">
        <x:f>IF(O45=0,0,T45/O45)</x:f>
        <x:v>0.5633291614518148</x:v>
      </x:c>
      <x:c r="V45" s="23"/>
    </x:row>
    <x:row r="46">
      <x:c r="A46" s="23" t="str">
        <x:v>CMD-0043</x:v>
      </x:c>
      <x:c r="B46" s="23" t="str">
        <x:v>10/02/2026</x:v>
      </x:c>
      <x:c r="C46" s="23" t="str">
        <x:v>Amazon</x:v>
      </x:c>
      <x:c r="D46" s="23" t="str">
        <x:v>Camille Moreau</x:v>
      </x:c>
      <x:c r="E46" s="23" t="str">
        <x:v>camille.moreau23@email.fr</x:v>
      </x:c>
      <x:c r="F46" s="23" t="str">
        <x:v>France</x:v>
      </x:c>
      <x:c r="G46" s="23" t="str">
        <x:v>Organisateur de bureau</x:v>
      </x:c>
      <x:c r="H46" s="23" t="str">
        <x:v>SKU-006</x:v>
      </x:c>
      <x:c r="I46" s="23" t="str">
        <x:v>Spocket</x:v>
      </x:c>
      <x:c r="J46" s="23" t="n">
        <x:v>2</x:v>
      </x:c>
      <x:c r="K46" s="25" t="n">
        <x:v>12.2</x:v>
      </x:c>
      <x:c r="L46" s="25" t="n">
        <x:v>2.93</x:v>
      </x:c>
      <x:c r="M46" s="25" t="n">
        <x:v>4.39</x:v>
      </x:c>
      <x:c r="N46" s="25" t="n">
        <x:v>1.55</x:v>
      </x:c>
      <x:c r="O46" s="25" t="n">
        <x:v>49.8</x:v>
      </x:c>
      <x:c r="P46" s="25" t="n">
        <x:v>7.71</x:v>
      </x:c>
      <x:c r="Q46" s="23" t="str">
        <x:v>Expédiée</x:v>
      </x:c>
      <x:c r="R46" s="23" t="str">
        <x:v>TRK00000043</x:v>
      </x:c>
      <x:c r="S46" s="25" t="n">
        <x:f>K46+L46+M46+N46+P46</x:f>
        <x:v>28.78</x:v>
      </x:c>
      <x:c r="T46" s="25" t="n">
        <x:f>O46-S46</x:f>
        <x:v>21.019999999999996</x:v>
      </x:c>
      <x:c r="U46" s="29" t="n">
        <x:f>IF(O46=0,0,T46/O46)</x:f>
        <x:v>0.4220883534136546</x:v>
      </x:c>
      <x:c r="V46" s="23"/>
    </x:row>
    <x:row r="47">
      <x:c r="A47" s="23" t="str">
        <x:v>CMD-0044</x:v>
      </x:c>
      <x:c r="B47" s="23" t="str">
        <x:v>22/05/2026</x:v>
      </x:c>
      <x:c r="C47" s="23" t="str">
        <x:v>TikTok Shop</x:v>
      </x:c>
      <x:c r="D47" s="23" t="str">
        <x:v>Hugo Garcia</x:v>
      </x:c>
      <x:c r="E47" s="23" t="str">
        <x:v>hugo.garcia19@email.fr</x:v>
      </x:c>
      <x:c r="F47" s="23" t="str">
        <x:v>France</x:v>
      </x:c>
      <x:c r="G47" s="23" t="str">
        <x:v>Lampe LED design</x:v>
      </x:c>
      <x:c r="H47" s="23" t="str">
        <x:v>SKU-002</x:v>
      </x:c>
      <x:c r="I47" s="23" t="str">
        <x:v>CJ Dropshipping</x:v>
      </x:c>
      <x:c r="J47" s="23" t="n">
        <x:v>1</x:v>
      </x:c>
      <x:c r="K47" s="25" t="n">
        <x:v>8.5</x:v>
      </x:c>
      <x:c r="L47" s="25" t="n">
        <x:v>7.66</x:v>
      </x:c>
      <x:c r="M47" s="25" t="n">
        <x:v>2.03</x:v>
      </x:c>
      <x:c r="N47" s="25" t="n">
        <x:v>1.05</x:v>
      </x:c>
      <x:c r="O47" s="25" t="n">
        <x:v>29.9</x:v>
      </x:c>
      <x:c r="P47" s="25" t="n">
        <x:v>3.34</x:v>
      </x:c>
      <x:c r="Q47" s="23" t="str">
        <x:v>Payée</x:v>
      </x:c>
      <x:c r="R47" s="23" t="str">
        <x:v>TRK00000044</x:v>
      </x:c>
      <x:c r="S47" s="25" t="n">
        <x:f>K47+L47+M47+N47+P47</x:f>
        <x:v>22.580000000000002</x:v>
      </x:c>
      <x:c r="T47" s="25" t="n">
        <x:f>O47-S47</x:f>
        <x:v>7.319999999999997</x:v>
      </x:c>
      <x:c r="U47" s="29" t="n">
        <x:f>IF(O47=0,0,T47/O47)</x:f>
        <x:v>0.2448160535117056</x:v>
      </x:c>
      <x:c r="V47" s="23"/>
    </x:row>
    <x:row r="48">
      <x:c r="A48" s="23" t="str">
        <x:v>CMD-0045</x:v>
      </x:c>
      <x:c r="B48" s="23" t="str">
        <x:v>20/06/2026</x:v>
      </x:c>
      <x:c r="C48" s="23" t="str">
        <x:v>eBay</x:v>
      </x:c>
      <x:c r="D48" s="23" t="str">
        <x:v>Clara Bertrand</x:v>
      </x:c>
      <x:c r="E48" s="23" t="str">
        <x:v>clara.bertrand26@email.fr</x:v>
      </x:c>
      <x:c r="F48" s="23" t="str">
        <x:v>France</x:v>
      </x:c>
      <x:c r="G48" s="23" t="str">
        <x:v>Sac de rangement voyage</x:v>
      </x:c>
      <x:c r="H48" s="23" t="str">
        <x:v>SKU-010</x:v>
      </x:c>
      <x:c r="I48" s="23" t="str">
        <x:v>AliExpress</x:v>
      </x:c>
      <x:c r="J48" s="23" t="n">
        <x:v>2</x:v>
      </x:c>
      <x:c r="K48" s="25" t="n">
        <x:v>11.8</x:v>
      </x:c>
      <x:c r="L48" s="25" t="n">
        <x:v>6.55</x:v>
      </x:c>
      <x:c r="M48" s="25" t="n">
        <x:v>2.91</x:v>
      </x:c>
      <x:c r="N48" s="25" t="n">
        <x:v>1.45</x:v>
      </x:c>
      <x:c r="O48" s="25" t="n">
        <x:v>45.8</x:v>
      </x:c>
      <x:c r="P48" s="25" t="n">
        <x:v>6.6</x:v>
      </x:c>
      <x:c r="Q48" s="23" t="str">
        <x:v>Livrée</x:v>
      </x:c>
      <x:c r="R48" s="23" t="str">
        <x:v>TRK00000045</x:v>
      </x:c>
      <x:c r="S48" s="25" t="n">
        <x:f>K48+L48+M48+N48+P48</x:f>
        <x:v>29.310000000000002</x:v>
      </x:c>
      <x:c r="T48" s="25" t="n">
        <x:f>O48-S48</x:f>
        <x:v>16.489999999999995</x:v>
      </x:c>
      <x:c r="U48" s="29" t="n">
        <x:f>IF(O48=0,0,T48/O48)</x:f>
        <x:v>0.3600436681222707</x:v>
      </x:c>
      <x:c r="V48" s="23"/>
    </x:row>
    <x:row r="49">
      <x:c r="A49" s="23" t="str">
        <x:v>CMD-0046</x:v>
      </x:c>
      <x:c r="B49" s="23" t="str">
        <x:v>29/06/2026</x:v>
      </x:c>
      <x:c r="C49" s="23" t="str">
        <x:v>TikTok Shop</x:v>
      </x:c>
      <x:c r="D49" s="23" t="str">
        <x:v>Louis Robert</x:v>
      </x:c>
      <x:c r="E49" s="23" t="str">
        <x:v>louis.robert30@email.fr</x:v>
      </x:c>
      <x:c r="F49" s="23" t="str">
        <x:v>France</x:v>
      </x:c>
      <x:c r="G49" s="23" t="str">
        <x:v>Montre connectée sport</x:v>
      </x:c>
      <x:c r="H49" s="23" t="str">
        <x:v>SKU-007</x:v>
      </x:c>
      <x:c r="I49" s="23" t="str">
        <x:v>AliExpress</x:v>
      </x:c>
      <x:c r="J49" s="23" t="n">
        <x:v>1</x:v>
      </x:c>
      <x:c r="K49" s="25" t="n">
        <x:v>22.5</x:v>
      </x:c>
      <x:c r="L49" s="25" t="n">
        <x:v>3</x:v>
      </x:c>
      <x:c r="M49" s="25" t="n">
        <x:v>4.64</x:v>
      </x:c>
      <x:c r="N49" s="25" t="n">
        <x:v>2.3</x:v>
      </x:c>
      <x:c r="O49" s="25" t="n">
        <x:v>79.9</x:v>
      </x:c>
      <x:c r="P49" s="25" t="n">
        <x:v>5.31</x:v>
      </x:c>
      <x:c r="Q49" s="23" t="str">
        <x:v>En traitement</x:v>
      </x:c>
      <x:c r="R49" s="23" t="str">
        <x:v>TRK00000046</x:v>
      </x:c>
      <x:c r="S49" s="25" t="n">
        <x:f>K49+L49+M49+N49+P49</x:f>
        <x:v>37.75</x:v>
      </x:c>
      <x:c r="T49" s="25" t="n">
        <x:f>O49-S49</x:f>
        <x:v>42.150000000000006</x:v>
      </x:c>
      <x:c r="U49" s="29" t="n">
        <x:f>IF(O49=0,0,T49/O49)</x:f>
        <x:v>0.5275344180225282</x:v>
      </x:c>
      <x:c r="V49" s="23"/>
    </x:row>
    <x:row r="50">
      <x:c r="A50" s="23" t="str">
        <x:v>CMD-0047</x:v>
      </x:c>
      <x:c r="B50" s="23" t="str">
        <x:v>18/02/2026</x:v>
      </x:c>
      <x:c r="C50" s="23" t="str">
        <x:v>eBay</x:v>
      </x:c>
      <x:c r="D50" s="23" t="str">
        <x:v>Léa Michel</x:v>
      </x:c>
      <x:c r="E50" s="23" t="str">
        <x:v>léa.michel6@email.fr</x:v>
      </x:c>
      <x:c r="F50" s="23" t="str">
        <x:v>France</x:v>
      </x:c>
      <x:c r="G50" s="23" t="str">
        <x:v>Sac de rangement voyage</x:v>
      </x:c>
      <x:c r="H50" s="23" t="str">
        <x:v>SKU-010</x:v>
      </x:c>
      <x:c r="I50" s="23" t="str">
        <x:v>AliExpress</x:v>
      </x:c>
      <x:c r="J50" s="23" t="n">
        <x:v>1</x:v>
      </x:c>
      <x:c r="K50" s="25" t="n">
        <x:v>5.9</x:v>
      </x:c>
      <x:c r="L50" s="25" t="n">
        <x:v>4.88</x:v>
      </x:c>
      <x:c r="M50" s="25" t="n">
        <x:v>0.8</x:v>
      </x:c>
      <x:c r="N50" s="25" t="n">
        <x:v>0.87</x:v>
      </x:c>
      <x:c r="O50" s="25" t="n">
        <x:v>22.9</x:v>
      </x:c>
      <x:c r="P50" s="25" t="n">
        <x:v>6.49</x:v>
      </x:c>
      <x:c r="Q50" s="23" t="str">
        <x:v>Annulée</x:v>
      </x:c>
      <x:c r="R50" s="23" t="str">
        <x:v>TRK00000047</x:v>
      </x:c>
      <x:c r="S50" s="25" t="n">
        <x:f>K50+L50+M50+N50+P50</x:f>
        <x:v>18.94</x:v>
      </x:c>
      <x:c r="T50" s="25" t="n">
        <x:f>O50-S50</x:f>
        <x:v>3.9599999999999973</x:v>
      </x:c>
      <x:c r="U50" s="29" t="n">
        <x:f>IF(O50=0,0,T50/O50)</x:f>
        <x:v>0.17292576419213962</x:v>
      </x:c>
      <x:c r="V50" s="23"/>
    </x:row>
    <x:row r="51">
      <x:c r="A51" s="23" t="str">
        <x:v>CMD-0048</x:v>
      </x:c>
      <x:c r="B51" s="23" t="str">
        <x:v>23/03/2026</x:v>
      </x:c>
      <x:c r="C51" s="23" t="str">
        <x:v>TikTok Shop</x:v>
      </x:c>
      <x:c r="D51" s="23" t="str">
        <x:v>Hugo Roux</x:v>
      </x:c>
      <x:c r="E51" s="23" t="str">
        <x:v>hugo.roux1@email.fr</x:v>
      </x:c>
      <x:c r="F51" s="23" t="str">
        <x:v>France</x:v>
      </x:c>
      <x:c r="G51" s="23" t="str">
        <x:v>Correcteur de posture</x:v>
      </x:c>
      <x:c r="H51" s="23" t="str">
        <x:v>SKU-011</x:v>
      </x:c>
      <x:c r="I51" s="23" t="str">
        <x:v>CJ Dropshipping</x:v>
      </x:c>
      <x:c r="J51" s="23" t="n">
        <x:v>3</x:v>
      </x:c>
      <x:c r="K51" s="25" t="n">
        <x:v>23.4</x:v>
      </x:c>
      <x:c r="L51" s="25" t="n">
        <x:v>3.06</x:v>
      </x:c>
      <x:c r="M51" s="25" t="n">
        <x:v>7.41</x:v>
      </x:c>
      <x:c r="N51" s="25" t="n">
        <x:v>2.54</x:v>
      </x:c>
      <x:c r="O51" s="25" t="n">
        <x:v>89.69999999999999</x:v>
      </x:c>
      <x:c r="P51" s="25" t="n">
        <x:v>7.71</x:v>
      </x:c>
      <x:c r="Q51" s="23" t="str">
        <x:v>Expédiée</x:v>
      </x:c>
      <x:c r="R51" s="23" t="str">
        <x:v>TRK00000048</x:v>
      </x:c>
      <x:c r="S51" s="25" t="n">
        <x:f>K51+L51+M51+N51+P51</x:f>
        <x:v>44.12</x:v>
      </x:c>
      <x:c r="T51" s="25" t="n">
        <x:f>O51-S51</x:f>
        <x:v>45.57999999999999</x:v>
      </x:c>
      <x:c r="U51" s="29" t="n">
        <x:f>IF(O51=0,0,T51/O51)</x:f>
        <x:v>0.5081382385730211</x:v>
      </x:c>
      <x:c r="V51" s="23"/>
    </x:row>
    <x:row r="52">
      <x:c r="A52" s="23" t="str">
        <x:v>CMD-0049</x:v>
      </x:c>
      <x:c r="B52" s="23" t="str">
        <x:v>20/05/2026</x:v>
      </x:c>
      <x:c r="C52" s="23" t="str">
        <x:v>TikTok Shop</x:v>
      </x:c>
      <x:c r="D52" s="23" t="str">
        <x:v>Hugo Roux</x:v>
      </x:c>
      <x:c r="E52" s="23" t="str">
        <x:v>hugo.roux1@email.fr</x:v>
      </x:c>
      <x:c r="F52" s="23" t="str">
        <x:v>France</x:v>
      </x:c>
      <x:c r="G52" s="23" t="str">
        <x:v>Écouteurs Bluetooth Pro</x:v>
      </x:c>
      <x:c r="H52" s="23" t="str">
        <x:v>SKU-001</x:v>
      </x:c>
      <x:c r="I52" s="23" t="str">
        <x:v>AliExpress</x:v>
      </x:c>
      <x:c r="J52" s="23" t="n">
        <x:v>1</x:v>
      </x:c>
      <x:c r="K52" s="25" t="n">
        <x:v>11.9</x:v>
      </x:c>
      <x:c r="L52" s="25" t="n">
        <x:v>3.5</x:v>
      </x:c>
      <x:c r="M52" s="25" t="n">
        <x:v>3.3</x:v>
      </x:c>
      <x:c r="N52" s="25" t="n">
        <x:v>1.3</x:v>
      </x:c>
      <x:c r="O52" s="25" t="n">
        <x:v>39.9</x:v>
      </x:c>
      <x:c r="P52" s="25" t="n">
        <x:v>5.11</x:v>
      </x:c>
      <x:c r="Q52" s="23" t="str">
        <x:v>Livrée</x:v>
      </x:c>
      <x:c r="R52" s="23" t="str">
        <x:v>TRK00000049</x:v>
      </x:c>
      <x:c r="S52" s="25" t="n">
        <x:f>K52+L52+M52+N52+P52</x:f>
        <x:v>25.11</x:v>
      </x:c>
      <x:c r="T52" s="25" t="n">
        <x:f>O52-S52</x:f>
        <x:v>14.79</x:v>
      </x:c>
      <x:c r="U52" s="29" t="n">
        <x:f>IF(O52=0,0,T52/O52)</x:f>
        <x:v>0.3706766917293233</x:v>
      </x:c>
      <x:c r="V52" s="23"/>
    </x:row>
    <x:row r="53">
      <x:c r="A53" s="23" t="str">
        <x:v>CMD-0050</x:v>
      </x:c>
      <x:c r="B53" s="23" t="str">
        <x:v>27/03/2026</x:v>
      </x:c>
      <x:c r="C53" s="23" t="str">
        <x:v>Etsy</x:v>
      </x:c>
      <x:c r="D53" s="23" t="str">
        <x:v>Camille Moreau</x:v>
      </x:c>
      <x:c r="E53" s="23" t="str">
        <x:v>camille.moreau23@email.fr</x:v>
      </x:c>
      <x:c r="F53" s="23" t="str">
        <x:v>France</x:v>
      </x:c>
      <x:c r="G53" s="23" t="str">
        <x:v>Lampe LED design</x:v>
      </x:c>
      <x:c r="H53" s="23" t="str">
        <x:v>SKU-002</x:v>
      </x:c>
      <x:c r="I53" s="23" t="str">
        <x:v>CJ Dropshipping</x:v>
      </x:c>
      <x:c r="J53" s="23" t="n">
        <x:v>2</x:v>
      </x:c>
      <x:c r="K53" s="25" t="n">
        <x:v>17</x:v>
      </x:c>
      <x:c r="L53" s="25" t="n">
        <x:v>6.82</x:v>
      </x:c>
      <x:c r="M53" s="25" t="n">
        <x:v>2.05</x:v>
      </x:c>
      <x:c r="N53" s="25" t="n">
        <x:v>1.8</x:v>
      </x:c>
      <x:c r="O53" s="25" t="n">
        <x:v>59.8</x:v>
      </x:c>
      <x:c r="P53" s="25" t="n">
        <x:v>4.94</x:v>
      </x:c>
      <x:c r="Q53" s="23" t="str">
        <x:v>En traitement</x:v>
      </x:c>
      <x:c r="R53" s="23" t="str">
        <x:v>TRK00000050</x:v>
      </x:c>
      <x:c r="S53" s="25" t="n">
        <x:f>K53+L53+M53+N53+P53</x:f>
        <x:v>32.61</x:v>
      </x:c>
      <x:c r="T53" s="25" t="n">
        <x:f>O53-S53</x:f>
        <x:v>27.189999999999998</x:v>
      </x:c>
      <x:c r="U53" s="29" t="n">
        <x:f>IF(O53=0,0,T53/O53)</x:f>
        <x:v>0.45468227424749164</x:v>
      </x:c>
      <x:c r="V53" s="23"/>
    </x:row>
    <x:row r="54">
      <x:c r="A54" s="23" t="str">
        <x:v>CMD-0051</x:v>
      </x:c>
      <x:c r="B54" s="23" t="str">
        <x:v>26/03/2026</x:v>
      </x:c>
      <x:c r="C54" s="23" t="str">
        <x:v>eBay</x:v>
      </x:c>
      <x:c r="D54" s="23" t="str">
        <x:v>Sarah Roux</x:v>
      </x:c>
      <x:c r="E54" s="23" t="str">
        <x:v>sarah.roux8@email.fr</x:v>
      </x:c>
      <x:c r="F54" s="23" t="str">
        <x:v>France</x:v>
      </x:c>
      <x:c r="G54" s="23" t="str">
        <x:v>Miroir LED maquillage</x:v>
      </x:c>
      <x:c r="H54" s="23" t="str">
        <x:v>SKU-012</x:v>
      </x:c>
      <x:c r="I54" s="23" t="str">
        <x:v>BigBuy</x:v>
      </x:c>
      <x:c r="J54" s="23" t="n">
        <x:v>2</x:v>
      </x:c>
      <x:c r="K54" s="25" t="n">
        <x:v>31.4</x:v>
      </x:c>
      <x:c r="L54" s="25" t="n">
        <x:v>4.36</x:v>
      </x:c>
      <x:c r="M54" s="25" t="n">
        <x:v>8.75</x:v>
      </x:c>
      <x:c r="N54" s="25" t="n">
        <x:v>3.04</x:v>
      </x:c>
      <x:c r="O54" s="25" t="n">
        <x:v>109.8</x:v>
      </x:c>
      <x:c r="P54" s="25" t="n">
        <x:v>2.27</x:v>
      </x:c>
      <x:c r="Q54" s="23" t="str">
        <x:v>Livrée</x:v>
      </x:c>
      <x:c r="R54" s="23" t="str">
        <x:v>TRK00000051</x:v>
      </x:c>
      <x:c r="S54" s="25" t="n">
        <x:f>K54+L54+M54+N54+P54</x:f>
        <x:v>49.82</x:v>
      </x:c>
      <x:c r="T54" s="25" t="n">
        <x:f>O54-S54</x:f>
        <x:v>59.98</x:v>
      </x:c>
      <x:c r="U54" s="29" t="n">
        <x:f>IF(O54=0,0,T54/O54)</x:f>
        <x:v>0.5462659380692167</x:v>
      </x:c>
      <x:c r="V54" s="23"/>
    </x:row>
    <x:row r="55">
      <x:c r="A55" s="23" t="str">
        <x:v>CMD-0052</x:v>
      </x:c>
      <x:c r="B55" s="23" t="str">
        <x:v>30/01/2026</x:v>
      </x:c>
      <x:c r="C55" s="23" t="str">
        <x:v>WooCommerce</x:v>
      </x:c>
      <x:c r="D55" s="23" t="str">
        <x:v>Julie Roux</x:v>
      </x:c>
      <x:c r="E55" s="23" t="str">
        <x:v>julie.roux24@email.fr</x:v>
      </x:c>
      <x:c r="F55" s="23" t="str">
        <x:v>France</x:v>
      </x:c>
      <x:c r="G55" s="23" t="str">
        <x:v>Sac de rangement voyage</x:v>
      </x:c>
      <x:c r="H55" s="23" t="str">
        <x:v>SKU-010</x:v>
      </x:c>
      <x:c r="I55" s="23" t="str">
        <x:v>AliExpress</x:v>
      </x:c>
      <x:c r="J55" s="23" t="n">
        <x:v>1</x:v>
      </x:c>
      <x:c r="K55" s="25" t="n">
        <x:v>5.9</x:v>
      </x:c>
      <x:c r="L55" s="25" t="n">
        <x:v>4.74</x:v>
      </x:c>
      <x:c r="M55" s="25" t="n">
        <x:v>1.06</x:v>
      </x:c>
      <x:c r="N55" s="25" t="n">
        <x:v>0.87</x:v>
      </x:c>
      <x:c r="O55" s="25" t="n">
        <x:v>22.9</x:v>
      </x:c>
      <x:c r="P55" s="25" t="n">
        <x:v>3.51</x:v>
      </x:c>
      <x:c r="Q55" s="23" t="str">
        <x:v>Expédiée</x:v>
      </x:c>
      <x:c r="R55" s="23" t="str">
        <x:v>TRK00000052</x:v>
      </x:c>
      <x:c r="S55" s="25" t="n">
        <x:f>K55+L55+M55+N55+P55</x:f>
        <x:v>16.08</x:v>
      </x:c>
      <x:c r="T55" s="25" t="n">
        <x:f>O55-S55</x:f>
        <x:v>6.82</x:v>
      </x:c>
      <x:c r="U55" s="29" t="n">
        <x:f>IF(O55=0,0,T55/O55)</x:f>
        <x:v>0.2978165938864629</x:v>
      </x:c>
      <x:c r="V55" s="23"/>
    </x:row>
    <x:row r="56">
      <x:c r="A56" s="23" t="str">
        <x:v>CMD-0053</x:v>
      </x:c>
      <x:c r="B56" s="23" t="str">
        <x:v>25/04/2026</x:v>
      </x:c>
      <x:c r="C56" s="23" t="str">
        <x:v>WooCommerce</x:v>
      </x:c>
      <x:c r="D56" s="23" t="str">
        <x:v>Antoine Petit</x:v>
      </x:c>
      <x:c r="E56" s="23" t="str">
        <x:v>antoine.petit7@email.fr</x:v>
      </x:c>
      <x:c r="F56" s="23" t="str">
        <x:v>France</x:v>
      </x:c>
      <x:c r="G56" s="23" t="str">
        <x:v>Tapis de yoga antidérapant</x:v>
      </x:c>
      <x:c r="H56" s="23" t="str">
        <x:v>SKU-008</x:v>
      </x:c>
      <x:c r="I56" s="23" t="str">
        <x:v>BigBuy</x:v>
      </x:c>
      <x:c r="J56" s="23" t="n">
        <x:v>2</x:v>
      </x:c>
      <x:c r="K56" s="25" t="n">
        <x:v>24.8</x:v>
      </x:c>
      <x:c r="L56" s="25" t="n">
        <x:v>3.91</x:v>
      </x:c>
      <x:c r="M56" s="25" t="n">
        <x:v>5.15</x:v>
      </x:c>
      <x:c r="N56" s="25" t="n">
        <x:v>2.54</x:v>
      </x:c>
      <x:c r="O56" s="25" t="n">
        <x:v>89.8</x:v>
      </x:c>
      <x:c r="P56" s="25" t="n">
        <x:v>1.6</x:v>
      </x:c>
      <x:c r="Q56" s="23" t="str">
        <x:v>Expédiée</x:v>
      </x:c>
      <x:c r="R56" s="23" t="str">
        <x:v>TRK00000053</x:v>
      </x:c>
      <x:c r="S56" s="25" t="n">
        <x:f>K56+L56+M56+N56+P56</x:f>
        <x:v>38</x:v>
      </x:c>
      <x:c r="T56" s="25" t="n">
        <x:f>O56-S56</x:f>
        <x:v>51.8</x:v>
      </x:c>
      <x:c r="U56" s="29" t="n">
        <x:f>IF(O56=0,0,T56/O56)</x:f>
        <x:v>0.576837416481069</x:v>
      </x:c>
      <x:c r="V56" s="23"/>
    </x:row>
    <x:row r="57">
      <x:c r="A57" s="23" t="str">
        <x:v>CMD-0054</x:v>
      </x:c>
      <x:c r="B57" s="23" t="str">
        <x:v>25/02/2026</x:v>
      </x:c>
      <x:c r="C57" s="23" t="str">
        <x:v>WooCommerce</x:v>
      </x:c>
      <x:c r="D57" s="23" t="str">
        <x:v>Hugo Roux</x:v>
      </x:c>
      <x:c r="E57" s="23" t="str">
        <x:v>hugo.roux1@email.fr</x:v>
      </x:c>
      <x:c r="F57" s="23" t="str">
        <x:v>France</x:v>
      </x:c>
      <x:c r="G57" s="23" t="str">
        <x:v>Support téléphone voiture</x:v>
      </x:c>
      <x:c r="H57" s="23" t="str">
        <x:v>SKU-003</x:v>
      </x:c>
      <x:c r="I57" s="23" t="str">
        <x:v>Zendrop</x:v>
      </x:c>
      <x:c r="J57" s="23" t="n">
        <x:v>1</x:v>
      </x:c>
      <x:c r="K57" s="25" t="n">
        <x:v>4.2</x:v>
      </x:c>
      <x:c r="L57" s="25" t="n">
        <x:v>7.07</x:v>
      </x:c>
      <x:c r="M57" s="25" t="n">
        <x:v>1.62</x:v>
      </x:c>
      <x:c r="N57" s="25" t="n">
        <x:v>0.8</x:v>
      </x:c>
      <x:c r="O57" s="25" t="n">
        <x:v>19.9</x:v>
      </x:c>
      <x:c r="P57" s="25" t="n">
        <x:v>0.85</x:v>
      </x:c>
      <x:c r="Q57" s="23" t="str">
        <x:v>Expédiée</x:v>
      </x:c>
      <x:c r="R57" s="23" t="str">
        <x:v>TRK00000054</x:v>
      </x:c>
      <x:c r="S57" s="25" t="n">
        <x:f>K57+L57+M57+N57+P57</x:f>
        <x:v>14.540000000000001</x:v>
      </x:c>
      <x:c r="T57" s="25" t="n">
        <x:f>O57-S57</x:f>
        <x:v>5.359999999999998</x:v>
      </x:c>
      <x:c r="U57" s="29" t="n">
        <x:f>IF(O57=0,0,T57/O57)</x:f>
        <x:v>0.2693467336683416</x:v>
      </x:c>
      <x:c r="V57" s="23"/>
    </x:row>
    <x:row r="58">
      <x:c r="A58" s="23" t="str">
        <x:v>CMD-0055</x:v>
      </x:c>
      <x:c r="B58" s="23" t="str">
        <x:v>20/04/2026</x:v>
      </x:c>
      <x:c r="C58" s="23" t="str">
        <x:v>Amazon</x:v>
      </x:c>
      <x:c r="D58" s="23" t="str">
        <x:v>Léa Vincent</x:v>
      </x:c>
      <x:c r="E58" s="23" t="str">
        <x:v>léa.vincent15@email.fr</x:v>
      </x:c>
      <x:c r="F58" s="23" t="str">
        <x:v>France</x:v>
      </x:c>
      <x:c r="G58" s="23" t="str">
        <x:v>Support téléphone voiture</x:v>
      </x:c>
      <x:c r="H58" s="23" t="str">
        <x:v>SKU-003</x:v>
      </x:c>
      <x:c r="I58" s="23" t="str">
        <x:v>Zendrop</x:v>
      </x:c>
      <x:c r="J58" s="23" t="n">
        <x:v>3</x:v>
      </x:c>
      <x:c r="K58" s="25" t="n">
        <x:v>12.600000000000001</x:v>
      </x:c>
      <x:c r="L58" s="25" t="n">
        <x:v>3.67</x:v>
      </x:c>
      <x:c r="M58" s="25" t="n">
        <x:v>4.33</x:v>
      </x:c>
      <x:c r="N58" s="25" t="n">
        <x:v>1.79</x:v>
      </x:c>
      <x:c r="O58" s="25" t="n">
        <x:v>59.699999999999996</x:v>
      </x:c>
      <x:c r="P58" s="25" t="n">
        <x:v>1.37</x:v>
      </x:c>
      <x:c r="Q58" s="23" t="str">
        <x:v>Livrée</x:v>
      </x:c>
      <x:c r="R58" s="23" t="str">
        <x:v>TRK00000055</x:v>
      </x:c>
      <x:c r="S58" s="25" t="n">
        <x:f>K58+L58+M58+N58+P58</x:f>
        <x:v>23.76</x:v>
      </x:c>
      <x:c r="T58" s="25" t="n">
        <x:f>O58-S58</x:f>
        <x:v>35.94</x:v>
      </x:c>
      <x:c r="U58" s="29" t="n">
        <x:f>IF(O58=0,0,T58/O58)</x:f>
        <x:v>0.6020100502512563</x:v>
      </x:c>
      <x:c r="V58" s="23"/>
    </x:row>
    <x:row r="59">
      <x:c r="A59" s="23" t="str">
        <x:v>CMD-0056</x:v>
      </x:c>
      <x:c r="B59" s="23" t="str">
        <x:v>11/06/2026</x:v>
      </x:c>
      <x:c r="C59" s="23" t="str">
        <x:v>Etsy</x:v>
      </x:c>
      <x:c r="D59" s="23" t="str">
        <x:v>Antoine Petit</x:v>
      </x:c>
      <x:c r="E59" s="23" t="str">
        <x:v>antoine.petit7@email.fr</x:v>
      </x:c>
      <x:c r="F59" s="23" t="str">
        <x:v>France</x:v>
      </x:c>
      <x:c r="G59" s="23" t="str">
        <x:v>Sac de rangement voyage</x:v>
      </x:c>
      <x:c r="H59" s="23" t="str">
        <x:v>SKU-010</x:v>
      </x:c>
      <x:c r="I59" s="23" t="str">
        <x:v>AliExpress</x:v>
      </x:c>
      <x:c r="J59" s="23" t="n">
        <x:v>1</x:v>
      </x:c>
      <x:c r="K59" s="25" t="n">
        <x:v>5.9</x:v>
      </x:c>
      <x:c r="L59" s="25" t="n">
        <x:v>4.44</x:v>
      </x:c>
      <x:c r="M59" s="25" t="n">
        <x:v>1.05</x:v>
      </x:c>
      <x:c r="N59" s="25" t="n">
        <x:v>0.87</x:v>
      </x:c>
      <x:c r="O59" s="25" t="n">
        <x:v>22.9</x:v>
      </x:c>
      <x:c r="P59" s="25" t="n">
        <x:v>2.75</x:v>
      </x:c>
      <x:c r="Q59" s="23" t="str">
        <x:v>Expédiée</x:v>
      </x:c>
      <x:c r="R59" s="23" t="str">
        <x:v>TRK00000056</x:v>
      </x:c>
      <x:c r="S59" s="25" t="n">
        <x:f>K59+L59+M59+N59+P59</x:f>
        <x:v>15.01</x:v>
      </x:c>
      <x:c r="T59" s="25" t="n">
        <x:f>O59-S59</x:f>
        <x:v>7.889999999999999</x:v>
      </x:c>
      <x:c r="U59" s="29" t="n">
        <x:f>IF(O59=0,0,T59/O59)</x:f>
        <x:v>0.3445414847161572</x:v>
      </x:c>
      <x:c r="V59" s="23"/>
    </x:row>
    <x:row r="60">
      <x:c r="A60" s="23" t="str">
        <x:v>CMD-0057</x:v>
      </x:c>
      <x:c r="B60" s="23" t="str">
        <x:v>21/02/2026</x:v>
      </x:c>
      <x:c r="C60" s="23" t="str">
        <x:v>Amazon</x:v>
      </x:c>
      <x:c r="D60" s="23" t="str">
        <x:v>Louis Bernard</x:v>
      </x:c>
      <x:c r="E60" s="23" t="str">
        <x:v>louis.bernard14@email.fr</x:v>
      </x:c>
      <x:c r="F60" s="23" t="str">
        <x:v>France</x:v>
      </x:c>
      <x:c r="G60" s="23" t="str">
        <x:v>Organisateur de bureau</x:v>
      </x:c>
      <x:c r="H60" s="23" t="str">
        <x:v>SKU-006</x:v>
      </x:c>
      <x:c r="I60" s="23" t="str">
        <x:v>Spocket</x:v>
      </x:c>
      <x:c r="J60" s="23" t="n">
        <x:v>2</x:v>
      </x:c>
      <x:c r="K60" s="25" t="n">
        <x:v>12.2</x:v>
      </x:c>
      <x:c r="L60" s="25" t="n">
        <x:v>5.06</x:v>
      </x:c>
      <x:c r="M60" s="25" t="n">
        <x:v>2.23</x:v>
      </x:c>
      <x:c r="N60" s="25" t="n">
        <x:v>1.55</x:v>
      </x:c>
      <x:c r="O60" s="25" t="n">
        <x:v>49.8</x:v>
      </x:c>
      <x:c r="P60" s="25" t="n">
        <x:v>4.54</x:v>
      </x:c>
      <x:c r="Q60" s="23" t="str">
        <x:v>Expédiée</x:v>
      </x:c>
      <x:c r="R60" s="23" t="str">
        <x:v>TRK00000057</x:v>
      </x:c>
      <x:c r="S60" s="25" t="n">
        <x:f>K60+L60+M60+N60+P60</x:f>
        <x:v>25.58</x:v>
      </x:c>
      <x:c r="T60" s="25" t="n">
        <x:f>O60-S60</x:f>
        <x:v>24.22</x:v>
      </x:c>
      <x:c r="U60" s="29" t="n">
        <x:f>IF(O60=0,0,T60/O60)</x:f>
        <x:v>0.4863453815261044</x:v>
      </x:c>
      <x:c r="V60" s="23"/>
    </x:row>
    <x:row r="61">
      <x:c r="A61" s="23" t="str">
        <x:v>CMD-0058</x:v>
      </x:c>
      <x:c r="B61" s="23" t="str">
        <x:v>31/03/2026</x:v>
      </x:c>
      <x:c r="C61" s="23" t="str">
        <x:v>Amazon</x:v>
      </x:c>
      <x:c r="D61" s="23" t="str">
        <x:v>Julie Roux</x:v>
      </x:c>
      <x:c r="E61" s="23" t="str">
        <x:v>julie.roux24@email.fr</x:v>
      </x:c>
      <x:c r="F61" s="23" t="str">
        <x:v>France</x:v>
      </x:c>
      <x:c r="G61" s="23" t="str">
        <x:v>Sac de rangement voyage</x:v>
      </x:c>
      <x:c r="H61" s="23" t="str">
        <x:v>SKU-010</x:v>
      </x:c>
      <x:c r="I61" s="23" t="str">
        <x:v>AliExpress</x:v>
      </x:c>
      <x:c r="J61" s="23" t="n">
        <x:v>3</x:v>
      </x:c>
      <x:c r="K61" s="25" t="n">
        <x:v>17.700000000000003</x:v>
      </x:c>
      <x:c r="L61" s="25" t="n">
        <x:v>3.93</x:v>
      </x:c>
      <x:c r="M61" s="25" t="n">
        <x:v>3.34</x:v>
      </x:c>
      <x:c r="N61" s="25" t="n">
        <x:v>2.02</x:v>
      </x:c>
      <x:c r="O61" s="25" t="n">
        <x:v>68.69999999999999</x:v>
      </x:c>
      <x:c r="P61" s="25" t="n">
        <x:v>5.05</x:v>
      </x:c>
      <x:c r="Q61" s="23" t="str">
        <x:v>Payée</x:v>
      </x:c>
      <x:c r="R61" s="23" t="str">
        <x:v>TRK00000058</x:v>
      </x:c>
      <x:c r="S61" s="25" t="n">
        <x:f>K61+L61+M61+N61+P61</x:f>
        <x:v>32.04</x:v>
      </x:c>
      <x:c r="T61" s="25" t="n">
        <x:f>O61-S61</x:f>
        <x:v>36.65999999999999</x:v>
      </x:c>
      <x:c r="U61" s="29" t="n">
        <x:f>IF(O61=0,0,T61/O61)</x:f>
        <x:v>0.5336244541484716</x:v>
      </x:c>
      <x:c r="V61" s="23"/>
    </x:row>
    <x:row r="62">
      <x:c r="A62" s="23" t="str">
        <x:v>CMD-0059</x:v>
      </x:c>
      <x:c r="B62" s="23" t="str">
        <x:v>15/02/2026</x:v>
      </x:c>
      <x:c r="C62" s="23" t="str">
        <x:v>Shopify</x:v>
      </x:c>
      <x:c r="D62" s="23" t="str">
        <x:v>Louis Robert</x:v>
      </x:c>
      <x:c r="E62" s="23" t="str">
        <x:v>louis.robert30@email.fr</x:v>
      </x:c>
      <x:c r="F62" s="23" t="str">
        <x:v>France</x:v>
      </x:c>
      <x:c r="G62" s="23" t="str">
        <x:v>Organisateur de bureau</x:v>
      </x:c>
      <x:c r="H62" s="23" t="str">
        <x:v>SKU-006</x:v>
      </x:c>
      <x:c r="I62" s="23" t="str">
        <x:v>Spocket</x:v>
      </x:c>
      <x:c r="J62" s="23" t="n">
        <x:v>1</x:v>
      </x:c>
      <x:c r="K62" s="25" t="n">
        <x:v>6.1</x:v>
      </x:c>
      <x:c r="L62" s="25" t="n">
        <x:v>3.18</x:v>
      </x:c>
      <x:c r="M62" s="25" t="n">
        <x:v>1.28</x:v>
      </x:c>
      <x:c r="N62" s="25" t="n">
        <x:v>0.92</x:v>
      </x:c>
      <x:c r="O62" s="25" t="n">
        <x:v>24.9</x:v>
      </x:c>
      <x:c r="P62" s="25" t="n">
        <x:v>7.73</x:v>
      </x:c>
      <x:c r="Q62" s="23" t="str">
        <x:v>En attente</x:v>
      </x:c>
      <x:c r="R62" s="23" t="str">
        <x:v>TRK00000059</x:v>
      </x:c>
      <x:c r="S62" s="25" t="n">
        <x:f>K62+L62+M62+N62+P62</x:f>
        <x:v>19.21</x:v>
      </x:c>
      <x:c r="T62" s="25" t="n">
        <x:f>O62-S62</x:f>
        <x:v>5.689999999999998</x:v>
      </x:c>
      <x:c r="U62" s="29" t="n">
        <x:f>IF(O62=0,0,T62/O62)</x:f>
        <x:v>0.2285140562248995</x:v>
      </x:c>
      <x:c r="V62" s="23"/>
    </x:row>
    <x:row r="63">
      <x:c r="A63" s="23" t="str">
        <x:v>CMD-0060</x:v>
      </x:c>
      <x:c r="B63" s="23" t="str">
        <x:v>05/02/2026</x:v>
      </x:c>
      <x:c r="C63" s="23" t="str">
        <x:v>Amazon</x:v>
      </x:c>
      <x:c r="D63" s="23" t="str">
        <x:v>Louis Robert</x:v>
      </x:c>
      <x:c r="E63" s="23" t="str">
        <x:v>louis.robert30@email.fr</x:v>
      </x:c>
      <x:c r="F63" s="23" t="str">
        <x:v>France</x:v>
      </x:c>
      <x:c r="G63" s="23" t="str">
        <x:v>Sac de rangement voyage</x:v>
      </x:c>
      <x:c r="H63" s="23" t="str">
        <x:v>SKU-010</x:v>
      </x:c>
      <x:c r="I63" s="23" t="str">
        <x:v>AliExpress</x:v>
      </x:c>
      <x:c r="J63" s="23" t="n">
        <x:v>1</x:v>
      </x:c>
      <x:c r="K63" s="25" t="n">
        <x:v>5.9</x:v>
      </x:c>
      <x:c r="L63" s="25" t="n">
        <x:v>5.5</x:v>
      </x:c>
      <x:c r="M63" s="25" t="n">
        <x:v>1.24</x:v>
      </x:c>
      <x:c r="N63" s="25" t="n">
        <x:v>0.87</x:v>
      </x:c>
      <x:c r="O63" s="25" t="n">
        <x:v>22.9</x:v>
      </x:c>
      <x:c r="P63" s="25" t="n">
        <x:v>5.85</x:v>
      </x:c>
      <x:c r="Q63" s="23" t="str">
        <x:v>Expédiée</x:v>
      </x:c>
      <x:c r="R63" s="23" t="str">
        <x:v>TRK00000060</x:v>
      </x:c>
      <x:c r="S63" s="25" t="n">
        <x:f>K63+L63+M63+N63+P63</x:f>
        <x:v>19.36</x:v>
      </x:c>
      <x:c r="T63" s="25" t="n">
        <x:f>O63-S63</x:f>
        <x:v>3.539999999999999</x:v>
      </x:c>
      <x:c r="U63" s="29" t="n">
        <x:f>IF(O63=0,0,T63/O63)</x:f>
        <x:v>0.15458515283842791</x:v>
      </x:c>
      <x:c r="V63" s="23"/>
    </x:row>
    <x:row r="64">
      <x:c r="A64" s="23" t="str">
        <x:v>CMD-0061</x:v>
      </x:c>
      <x:c r="B64" s="23" t="str">
        <x:v>27/02/2026</x:v>
      </x:c>
      <x:c r="C64" s="23" t="str">
        <x:v>eBay</x:v>
      </x:c>
      <x:c r="D64" s="23" t="str">
        <x:v>Hugo Laurent</x:v>
      </x:c>
      <x:c r="E64" s="23" t="str">
        <x:v>hugo.laurent9@email.fr</x:v>
      </x:c>
      <x:c r="F64" s="23" t="str">
        <x:v>France</x:v>
      </x:c>
      <x:c r="G64" s="23" t="str">
        <x:v>Sac à dos antivol</x:v>
      </x:c>
      <x:c r="H64" s="23" t="str">
        <x:v>SKU-004</x:v>
      </x:c>
      <x:c r="I64" s="23" t="str">
        <x:v>BigBuy</x:v>
      </x:c>
      <x:c r="J64" s="23" t="n">
        <x:v>2</x:v>
      </x:c>
      <x:c r="K64" s="25" t="n">
        <x:v>36</x:v>
      </x:c>
      <x:c r="L64" s="25" t="n">
        <x:v>6.08</x:v>
      </x:c>
      <x:c r="M64" s="25" t="n">
        <x:v>6.38</x:v>
      </x:c>
      <x:c r="N64" s="25" t="n">
        <x:v>3.29</x:v>
      </x:c>
      <x:c r="O64" s="25" t="n">
        <x:v>119.8</x:v>
      </x:c>
      <x:c r="P64" s="25" t="n">
        <x:v>1.56</x:v>
      </x:c>
      <x:c r="Q64" s="23" t="str">
        <x:v>En attente</x:v>
      </x:c>
      <x:c r="R64" s="23" t="str">
        <x:v>TRK00000061</x:v>
      </x:c>
      <x:c r="S64" s="25" t="n">
        <x:f>K64+L64+M64+N64+P64</x:f>
        <x:v>53.31</x:v>
      </x:c>
      <x:c r="T64" s="25" t="n">
        <x:f>O64-S64</x:f>
        <x:v>66.49</x:v>
      </x:c>
      <x:c r="U64" s="29" t="n">
        <x:f>IF(O64=0,0,T64/O64)</x:f>
        <x:v>0.555008347245409</x:v>
      </x:c>
      <x:c r="V64" s="23"/>
    </x:row>
    <x:row r="65">
      <x:c r="A65" s="23" t="str">
        <x:v>CMD-0062</x:v>
      </x:c>
      <x:c r="B65" s="23" t="str">
        <x:v>18/04/2026</x:v>
      </x:c>
      <x:c r="C65" s="23" t="str">
        <x:v>Etsy</x:v>
      </x:c>
      <x:c r="D65" s="23" t="str">
        <x:v>Léa Vincent</x:v>
      </x:c>
      <x:c r="E65" s="23" t="str">
        <x:v>léa.vincent15@email.fr</x:v>
      </x:c>
      <x:c r="F65" s="23" t="str">
        <x:v>France</x:v>
      </x:c>
      <x:c r="G65" s="23" t="str">
        <x:v>Brosse visage électrique</x:v>
      </x:c>
      <x:c r="H65" s="23" t="str">
        <x:v>SKU-005</x:v>
      </x:c>
      <x:c r="I65" s="23" t="str">
        <x:v>CJ Dropshipping</x:v>
      </x:c>
      <x:c r="J65" s="23" t="n">
        <x:v>1</x:v>
      </x:c>
      <x:c r="K65" s="25" t="n">
        <x:v>9.3</x:v>
      </x:c>
      <x:c r="L65" s="25" t="n">
        <x:v>7.69</x:v>
      </x:c>
      <x:c r="M65" s="25" t="n">
        <x:v>2.6</x:v>
      </x:c>
      <x:c r="N65" s="25" t="n">
        <x:v>1.17</x:v>
      </x:c>
      <x:c r="O65" s="25" t="n">
        <x:v>34.9</x:v>
      </x:c>
      <x:c r="P65" s="25" t="n">
        <x:v>5.7</x:v>
      </x:c>
      <x:c r="Q65" s="23" t="str">
        <x:v>Livrée</x:v>
      </x:c>
      <x:c r="R65" s="23" t="str">
        <x:v>TRK00000062</x:v>
      </x:c>
      <x:c r="S65" s="25" t="n">
        <x:f>K65+L65+M65+N65+P65</x:f>
        <x:v>26.460000000000004</x:v>
      </x:c>
      <x:c r="T65" s="25" t="n">
        <x:f>O65-S65</x:f>
        <x:v>8.439999999999994</x:v>
      </x:c>
      <x:c r="U65" s="29" t="n">
        <x:f>IF(O65=0,0,T65/O65)</x:f>
        <x:v>0.24183381088825198</x:v>
      </x:c>
      <x:c r="V65" s="23"/>
    </x:row>
    <x:row r="66">
      <x:c r="A66" s="23" t="str">
        <x:v>CMD-0063</x:v>
      </x:c>
      <x:c r="B66" s="23" t="str">
        <x:v>13/03/2026</x:v>
      </x:c>
      <x:c r="C66" s="23" t="str">
        <x:v>Amazon</x:v>
      </x:c>
      <x:c r="D66" s="23" t="str">
        <x:v>Julie Leroy</x:v>
      </x:c>
      <x:c r="E66" s="23" t="str">
        <x:v>julie.leroy13@email.fr</x:v>
      </x:c>
      <x:c r="F66" s="23" t="str">
        <x:v>France</x:v>
      </x:c>
      <x:c r="G66" s="23" t="str">
        <x:v>Brosse visage électrique</x:v>
      </x:c>
      <x:c r="H66" s="23" t="str">
        <x:v>SKU-005</x:v>
      </x:c>
      <x:c r="I66" s="23" t="str">
        <x:v>CJ Dropshipping</x:v>
      </x:c>
      <x:c r="J66" s="23" t="n">
        <x:v>1</x:v>
      </x:c>
      <x:c r="K66" s="25" t="n">
        <x:v>9.3</x:v>
      </x:c>
      <x:c r="L66" s="25" t="n">
        <x:v>4.21</x:v>
      </x:c>
      <x:c r="M66" s="25" t="n">
        <x:v>2.55</x:v>
      </x:c>
      <x:c r="N66" s="25" t="n">
        <x:v>1.17</x:v>
      </x:c>
      <x:c r="O66" s="25" t="n">
        <x:v>34.9</x:v>
      </x:c>
      <x:c r="P66" s="25" t="n">
        <x:v>4.36</x:v>
      </x:c>
      <x:c r="Q66" s="23" t="str">
        <x:v>Expédiée</x:v>
      </x:c>
      <x:c r="R66" s="23" t="str">
        <x:v>TRK00000063</x:v>
      </x:c>
      <x:c r="S66" s="25" t="n">
        <x:f>K66+L66+M66+N66+P66</x:f>
        <x:v>21.590000000000003</x:v>
      </x:c>
      <x:c r="T66" s="25" t="n">
        <x:f>O66-S66</x:f>
        <x:v>13.309999999999995</x:v>
      </x:c>
      <x:c r="U66" s="29" t="n">
        <x:f>IF(O66=0,0,T66/O66)</x:f>
        <x:v>0.381375358166189</x:v>
      </x:c>
      <x:c r="V66" s="23"/>
    </x:row>
    <x:row r="67">
      <x:c r="A67" s="23" t="str">
        <x:v>CMD-0064</x:v>
      </x:c>
      <x:c r="B67" s="23" t="str">
        <x:v>20/01/2026</x:v>
      </x:c>
      <x:c r="C67" s="23" t="str">
        <x:v>TikTok Shop</x:v>
      </x:c>
      <x:c r="D67" s="23" t="str">
        <x:v>Manon Martin</x:v>
      </x:c>
      <x:c r="E67" s="23" t="str">
        <x:v>manon.martin16@email.fr</x:v>
      </x:c>
      <x:c r="F67" s="23" t="str">
        <x:v>France</x:v>
      </x:c>
      <x:c r="G67" s="23" t="str">
        <x:v>Lampe LED design</x:v>
      </x:c>
      <x:c r="H67" s="23" t="str">
        <x:v>SKU-002</x:v>
      </x:c>
      <x:c r="I67" s="23" t="str">
        <x:v>CJ Dropshipping</x:v>
      </x:c>
      <x:c r="J67" s="23" t="n">
        <x:v>1</x:v>
      </x:c>
      <x:c r="K67" s="25" t="n">
        <x:v>8.5</x:v>
      </x:c>
      <x:c r="L67" s="25" t="n">
        <x:v>6.3</x:v>
      </x:c>
      <x:c r="M67" s="25" t="n">
        <x:v>1.33</x:v>
      </x:c>
      <x:c r="N67" s="25" t="n">
        <x:v>1.05</x:v>
      </x:c>
      <x:c r="O67" s="25" t="n">
        <x:v>29.9</x:v>
      </x:c>
      <x:c r="P67" s="25" t="n">
        <x:v>2.89</x:v>
      </x:c>
      <x:c r="Q67" s="23" t="str">
        <x:v>Livrée</x:v>
      </x:c>
      <x:c r="R67" s="23" t="str">
        <x:v>TRK00000064</x:v>
      </x:c>
      <x:c r="S67" s="25" t="n">
        <x:f>K67+L67+M67+N67+P67</x:f>
        <x:v>20.070000000000004</x:v>
      </x:c>
      <x:c r="T67" s="25" t="n">
        <x:f>O67-S67</x:f>
        <x:v>9.829999999999995</x:v>
      </x:c>
      <x:c r="U67" s="29" t="n">
        <x:f>IF(O67=0,0,T67/O67)</x:f>
        <x:v>0.3287625418060199</x:v>
      </x:c>
      <x:c r="V67" s="23"/>
    </x:row>
    <x:row r="68">
      <x:c r="A68" s="23" t="str">
        <x:v>CMD-0065</x:v>
      </x:c>
      <x:c r="B68" s="23" t="str">
        <x:v>24/05/2026</x:v>
      </x:c>
      <x:c r="C68" s="23" t="str">
        <x:v>Shopify</x:v>
      </x:c>
      <x:c r="D68" s="23" t="str">
        <x:v>Julie Leroy</x:v>
      </x:c>
      <x:c r="E68" s="23" t="str">
        <x:v>julie.leroy13@email.fr</x:v>
      </x:c>
      <x:c r="F68" s="23" t="str">
        <x:v>France</x:v>
      </x:c>
      <x:c r="G68" s="23" t="str">
        <x:v>Sac à dos antivol</x:v>
      </x:c>
      <x:c r="H68" s="23" t="str">
        <x:v>SKU-004</x:v>
      </x:c>
      <x:c r="I68" s="23" t="str">
        <x:v>BigBuy</x:v>
      </x:c>
      <x:c r="J68" s="23" t="n">
        <x:v>2</x:v>
      </x:c>
      <x:c r="K68" s="25" t="n">
        <x:v>36</x:v>
      </x:c>
      <x:c r="L68" s="25" t="n">
        <x:v>4.43</x:v>
      </x:c>
      <x:c r="M68" s="25" t="n">
        <x:v>5.1</x:v>
      </x:c>
      <x:c r="N68" s="25" t="n">
        <x:v>3.29</x:v>
      </x:c>
      <x:c r="O68" s="25" t="n">
        <x:v>119.8</x:v>
      </x:c>
      <x:c r="P68" s="25" t="n">
        <x:v>4.22</x:v>
      </x:c>
      <x:c r="Q68" s="23" t="str">
        <x:v>Expédiée</x:v>
      </x:c>
      <x:c r="R68" s="23" t="str">
        <x:v>TRK00000065</x:v>
      </x:c>
      <x:c r="S68" s="25" t="n">
        <x:f>K68+L68+M68+N68+P68</x:f>
        <x:v>53.04</x:v>
      </x:c>
      <x:c r="T68" s="25" t="n">
        <x:f>O68-S68</x:f>
        <x:v>66.75999999999999</x:v>
      </x:c>
      <x:c r="U68" s="29" t="n">
        <x:f>IF(O68=0,0,T68/O68)</x:f>
        <x:v>0.557262103505843</x:v>
      </x:c>
      <x:c r="V68" s="23"/>
    </x:row>
    <x:row r="69">
      <x:c r="A69" s="23" t="str">
        <x:v>CMD-0066</x:v>
      </x:c>
      <x:c r="B69" s="23" t="str">
        <x:v>14/04/2026</x:v>
      </x:c>
      <x:c r="C69" s="23" t="str">
        <x:v>Amazon</x:v>
      </x:c>
      <x:c r="D69" s="23" t="str">
        <x:v>Hugo Garcia</x:v>
      </x:c>
      <x:c r="E69" s="23" t="str">
        <x:v>hugo.garcia19@email.fr</x:v>
      </x:c>
      <x:c r="F69" s="23" t="str">
        <x:v>France</x:v>
      </x:c>
      <x:c r="G69" s="23" t="str">
        <x:v>Brosse visage électrique</x:v>
      </x:c>
      <x:c r="H69" s="23" t="str">
        <x:v>SKU-005</x:v>
      </x:c>
      <x:c r="I69" s="23" t="str">
        <x:v>CJ Dropshipping</x:v>
      </x:c>
      <x:c r="J69" s="23" t="n">
        <x:v>1</x:v>
      </x:c>
      <x:c r="K69" s="25" t="n">
        <x:v>9.3</x:v>
      </x:c>
      <x:c r="L69" s="25" t="n">
        <x:v>7.01</x:v>
      </x:c>
      <x:c r="M69" s="25" t="n">
        <x:v>2.42</x:v>
      </x:c>
      <x:c r="N69" s="25" t="n">
        <x:v>1.17</x:v>
      </x:c>
      <x:c r="O69" s="25" t="n">
        <x:v>34.9</x:v>
      </x:c>
      <x:c r="P69" s="25" t="n">
        <x:v>1.02</x:v>
      </x:c>
      <x:c r="Q69" s="23" t="str">
        <x:v>En traitement</x:v>
      </x:c>
      <x:c r="R69" s="23" t="str">
        <x:v>TRK00000066</x:v>
      </x:c>
      <x:c r="S69" s="25" t="n">
        <x:f>K69+L69+M69+N69+P69</x:f>
        <x:v>20.920000000000005</x:v>
      </x:c>
      <x:c r="T69" s="25" t="n">
        <x:f>O69-S69</x:f>
        <x:v>13.979999999999993</x:v>
      </x:c>
      <x:c r="U69" s="29" t="n">
        <x:f>IF(O69=0,0,T69/O69)</x:f>
        <x:v>0.40057306590257863</x:v>
      </x:c>
      <x:c r="V69" s="23"/>
    </x:row>
    <x:row r="70">
      <x:c r="A70" s="23" t="str">
        <x:v>CMD-0067</x:v>
      </x:c>
      <x:c r="B70" s="23" t="str">
        <x:v>07/02/2026</x:v>
      </x:c>
      <x:c r="C70" s="23" t="str">
        <x:v>eBay</x:v>
      </x:c>
      <x:c r="D70" s="23" t="str">
        <x:v>Manon Simon</x:v>
      </x:c>
      <x:c r="E70" s="23" t="str">
        <x:v>manon.simon3@email.fr</x:v>
      </x:c>
      <x:c r="F70" s="23" t="str">
        <x:v>France</x:v>
      </x:c>
      <x:c r="G70" s="23" t="str">
        <x:v>Sac de rangement voyage</x:v>
      </x:c>
      <x:c r="H70" s="23" t="str">
        <x:v>SKU-010</x:v>
      </x:c>
      <x:c r="I70" s="23" t="str">
        <x:v>AliExpress</x:v>
      </x:c>
      <x:c r="J70" s="23" t="n">
        <x:v>1</x:v>
      </x:c>
      <x:c r="K70" s="25" t="n">
        <x:v>5.9</x:v>
      </x:c>
      <x:c r="L70" s="25" t="n">
        <x:v>7</x:v>
      </x:c>
      <x:c r="M70" s="25" t="n">
        <x:v>0.73</x:v>
      </x:c>
      <x:c r="N70" s="25" t="n">
        <x:v>0.87</x:v>
      </x:c>
      <x:c r="O70" s="25" t="n">
        <x:v>22.9</x:v>
      </x:c>
      <x:c r="P70" s="25" t="n">
        <x:v>2.74</x:v>
      </x:c>
      <x:c r="Q70" s="23" t="str">
        <x:v>Expédiée</x:v>
      </x:c>
      <x:c r="R70" s="23" t="str">
        <x:v>TRK00000067</x:v>
      </x:c>
      <x:c r="S70" s="25" t="n">
        <x:f>K70+L70+M70+N70+P70</x:f>
        <x:v>17.240000000000002</x:v>
      </x:c>
      <x:c r="T70" s="25" t="n">
        <x:f>O70-S70</x:f>
        <x:v>5.659999999999997</x:v>
      </x:c>
      <x:c r="U70" s="29" t="n">
        <x:f>IF(O70=0,0,T70/O70)</x:f>
        <x:v>0.2471615720524016</x:v>
      </x:c>
      <x:c r="V70" s="23"/>
    </x:row>
    <x:row r="71">
      <x:c r="A71" s="23" t="str">
        <x:v>CMD-0068</x:v>
      </x:c>
      <x:c r="B71" s="23" t="str">
        <x:v>09/01/2026</x:v>
      </x:c>
      <x:c r="C71" s="23" t="str">
        <x:v>eBay</x:v>
      </x:c>
      <x:c r="D71" s="23" t="str">
        <x:v>Julie Roux</x:v>
      </x:c>
      <x:c r="E71" s="23" t="str">
        <x:v>julie.roux24@email.fr</x:v>
      </x:c>
      <x:c r="F71" s="23" t="str">
        <x:v>France</x:v>
      </x:c>
      <x:c r="G71" s="23" t="str">
        <x:v>Miroir LED maquillage</x:v>
      </x:c>
      <x:c r="H71" s="23" t="str">
        <x:v>SKU-012</x:v>
      </x:c>
      <x:c r="I71" s="23" t="str">
        <x:v>BigBuy</x:v>
      </x:c>
      <x:c r="J71" s="23" t="n">
        <x:v>1</x:v>
      </x:c>
      <x:c r="K71" s="25" t="n">
        <x:v>15.7</x:v>
      </x:c>
      <x:c r="L71" s="25" t="n">
        <x:v>7.81</x:v>
      </x:c>
      <x:c r="M71" s="25" t="n">
        <x:v>2.38</x:v>
      </x:c>
      <x:c r="N71" s="25" t="n">
        <x:v>1.67</x:v>
      </x:c>
      <x:c r="O71" s="25" t="n">
        <x:v>54.9</x:v>
      </x:c>
      <x:c r="P71" s="25" t="n">
        <x:v>0.43</x:v>
      </x:c>
      <x:c r="Q71" s="23" t="str">
        <x:v>En traitement</x:v>
      </x:c>
      <x:c r="R71" s="23" t="str">
        <x:v>TRK00000068</x:v>
      </x:c>
      <x:c r="S71" s="25" t="n">
        <x:f>K71+L71+M71+N71+P71</x:f>
        <x:v>27.989999999999995</x:v>
      </x:c>
      <x:c r="T71" s="25" t="n">
        <x:f>O71-S71</x:f>
        <x:v>26.910000000000004</x:v>
      </x:c>
      <x:c r="U71" s="29" t="n">
        <x:f>IF(O71=0,0,T71/O71)</x:f>
        <x:v>0.4901639344262296</x:v>
      </x:c>
      <x:c r="V71" s="23"/>
    </x:row>
    <x:row r="72">
      <x:c r="A72" s="23" t="str">
        <x:v>CMD-0069</x:v>
      </x:c>
      <x:c r="B72" s="23" t="str">
        <x:v>11/02/2026</x:v>
      </x:c>
      <x:c r="C72" s="23" t="str">
        <x:v>eBay</x:v>
      </x:c>
      <x:c r="D72" s="23" t="str">
        <x:v>Sophie Laurent</x:v>
      </x:c>
      <x:c r="E72" s="23" t="str">
        <x:v>sophie.laurent28@email.fr</x:v>
      </x:c>
      <x:c r="F72" s="23" t="str">
        <x:v>France</x:v>
      </x:c>
      <x:c r="G72" s="23" t="str">
        <x:v>Sac à dos antivol</x:v>
      </x:c>
      <x:c r="H72" s="23" t="str">
        <x:v>SKU-004</x:v>
      </x:c>
      <x:c r="I72" s="23" t="str">
        <x:v>BigBuy</x:v>
      </x:c>
      <x:c r="J72" s="23" t="n">
        <x:v>1</x:v>
      </x:c>
      <x:c r="K72" s="25" t="n">
        <x:v>18</x:v>
      </x:c>
      <x:c r="L72" s="25" t="n">
        <x:v>2.96</x:v>
      </x:c>
      <x:c r="M72" s="25" t="n">
        <x:v>2.24</x:v>
      </x:c>
      <x:c r="N72" s="25" t="n">
        <x:v>1.8</x:v>
      </x:c>
      <x:c r="O72" s="25" t="n">
        <x:v>59.9</x:v>
      </x:c>
      <x:c r="P72" s="25" t="n">
        <x:v>6.66</x:v>
      </x:c>
      <x:c r="Q72" s="23" t="str">
        <x:v>Livrée</x:v>
      </x:c>
      <x:c r="R72" s="23" t="str">
        <x:v>TRK00000069</x:v>
      </x:c>
      <x:c r="S72" s="25" t="n">
        <x:f>K72+L72+M72+N72+P72</x:f>
        <x:v>31.660000000000004</x:v>
      </x:c>
      <x:c r="T72" s="25" t="n">
        <x:f>O72-S72</x:f>
        <x:v>28.239999999999995</x:v>
      </x:c>
      <x:c r="U72" s="29" t="n">
        <x:f>IF(O72=0,0,T72/O72)</x:f>
        <x:v>0.47145242070116855</x:v>
      </x:c>
      <x:c r="V72" s="23"/>
    </x:row>
    <x:row r="73">
      <x:c r="A73" s="23" t="str">
        <x:v>CMD-0070</x:v>
      </x:c>
      <x:c r="B73" s="23" t="str">
        <x:v>01/04/2026</x:v>
      </x:c>
      <x:c r="C73" s="23" t="str">
        <x:v>Etsy</x:v>
      </x:c>
      <x:c r="D73" s="23" t="str">
        <x:v>Thomas Bertrand</x:v>
      </x:c>
      <x:c r="E73" s="23" t="str">
        <x:v>thomas.bertrand20@email.fr</x:v>
      </x:c>
      <x:c r="F73" s="23" t="str">
        <x:v>France</x:v>
      </x:c>
      <x:c r="G73" s="23" t="str">
        <x:v>Lampe LED design</x:v>
      </x:c>
      <x:c r="H73" s="23" t="str">
        <x:v>SKU-002</x:v>
      </x:c>
      <x:c r="I73" s="23" t="str">
        <x:v>CJ Dropshipping</x:v>
      </x:c>
      <x:c r="J73" s="23" t="n">
        <x:v>2</x:v>
      </x:c>
      <x:c r="K73" s="25" t="n">
        <x:v>17</x:v>
      </x:c>
      <x:c r="L73" s="25" t="n">
        <x:v>3.68</x:v>
      </x:c>
      <x:c r="M73" s="25" t="n">
        <x:v>3.85</x:v>
      </x:c>
      <x:c r="N73" s="25" t="n">
        <x:v>1.8</x:v>
      </x:c>
      <x:c r="O73" s="25" t="n">
        <x:v>59.8</x:v>
      </x:c>
      <x:c r="P73" s="25" t="n">
        <x:v>5.62</x:v>
      </x:c>
      <x:c r="Q73" s="23" t="str">
        <x:v>Payée</x:v>
      </x:c>
      <x:c r="R73" s="23" t="str">
        <x:v>TRK00000070</x:v>
      </x:c>
      <x:c r="S73" s="25" t="n">
        <x:f>K73+L73+M73+N73+P73</x:f>
        <x:v>31.950000000000003</x:v>
      </x:c>
      <x:c r="T73" s="25" t="n">
        <x:f>O73-S73</x:f>
        <x:v>27.849999999999994</x:v>
      </x:c>
      <x:c r="U73" s="29" t="n">
        <x:f>IF(O73=0,0,T73/O73)</x:f>
        <x:v>0.4657190635451504</x:v>
      </x:c>
      <x:c r="V73" s="23"/>
    </x:row>
    <x:row r="74">
      <x:c r="A74" s="23" t="str">
        <x:v>CMD-0071</x:v>
      </x:c>
      <x:c r="B74" s="23" t="str">
        <x:v>21/04/2026</x:v>
      </x:c>
      <x:c r="C74" s="23" t="str">
        <x:v>eBay</x:v>
      </x:c>
      <x:c r="D74" s="23" t="str">
        <x:v>Manon Laurent</x:v>
      </x:c>
      <x:c r="E74" s="23" t="str">
        <x:v>manon.laurent25@email.fr</x:v>
      </x:c>
      <x:c r="F74" s="23" t="str">
        <x:v>France</x:v>
      </x:c>
      <x:c r="G74" s="23" t="str">
        <x:v>Écouteurs Bluetooth Pro</x:v>
      </x:c>
      <x:c r="H74" s="23" t="str">
        <x:v>SKU-001</x:v>
      </x:c>
      <x:c r="I74" s="23" t="str">
        <x:v>AliExpress</x:v>
      </x:c>
      <x:c r="J74" s="23" t="n">
        <x:v>3</x:v>
      </x:c>
      <x:c r="K74" s="25" t="n">
        <x:v>35.7</x:v>
      </x:c>
      <x:c r="L74" s="25" t="n">
        <x:v>4.03</x:v>
      </x:c>
      <x:c r="M74" s="25" t="n">
        <x:v>7.64</x:v>
      </x:c>
      <x:c r="N74" s="25" t="n">
        <x:v>3.29</x:v>
      </x:c>
      <x:c r="O74" s="25" t="n">
        <x:v>119.69999999999999</x:v>
      </x:c>
      <x:c r="P74" s="25" t="n">
        <x:v>2.12</x:v>
      </x:c>
      <x:c r="Q74" s="23" t="str">
        <x:v>Payée</x:v>
      </x:c>
      <x:c r="R74" s="23" t="str">
        <x:v>TRK00000071</x:v>
      </x:c>
      <x:c r="S74" s="25" t="n">
        <x:f>K74+L74+M74+N74+P74</x:f>
        <x:v>52.78</x:v>
      </x:c>
      <x:c r="T74" s="25" t="n">
        <x:f>O74-S74</x:f>
        <x:v>66.91999999999999</x:v>
      </x:c>
      <x:c r="U74" s="29" t="n">
        <x:f>IF(O74=0,0,T74/O74)</x:f>
        <x:v>0.55906432748538</x:v>
      </x:c>
      <x:c r="V74" s="23"/>
    </x:row>
    <x:row r="75">
      <x:c r="A75" s="23" t="str">
        <x:v>CMD-0072</x:v>
      </x:c>
      <x:c r="B75" s="23" t="str">
        <x:v>29/03/2026</x:v>
      </x:c>
      <x:c r="C75" s="23" t="str">
        <x:v>eBay</x:v>
      </x:c>
      <x:c r="D75" s="23" t="str">
        <x:v>Hugo Laurent</x:v>
      </x:c>
      <x:c r="E75" s="23" t="str">
        <x:v>hugo.laurent9@email.fr</x:v>
      </x:c>
      <x:c r="F75" s="23" t="str">
        <x:v>France</x:v>
      </x:c>
      <x:c r="G75" s="23" t="str">
        <x:v>Lampe LED design</x:v>
      </x:c>
      <x:c r="H75" s="23" t="str">
        <x:v>SKU-002</x:v>
      </x:c>
      <x:c r="I75" s="23" t="str">
        <x:v>CJ Dropshipping</x:v>
      </x:c>
      <x:c r="J75" s="23" t="n">
        <x:v>1</x:v>
      </x:c>
      <x:c r="K75" s="25" t="n">
        <x:v>8.5</x:v>
      </x:c>
      <x:c r="L75" s="25" t="n">
        <x:v>7.28</x:v>
      </x:c>
      <x:c r="M75" s="25" t="n">
        <x:v>2.45</x:v>
      </x:c>
      <x:c r="N75" s="25" t="n">
        <x:v>1.05</x:v>
      </x:c>
      <x:c r="O75" s="25" t="n">
        <x:v>29.9</x:v>
      </x:c>
      <x:c r="P75" s="25" t="n">
        <x:v>5.92</x:v>
      </x:c>
      <x:c r="Q75" s="23" t="str">
        <x:v>Expédiée</x:v>
      </x:c>
      <x:c r="R75" s="23" t="str">
        <x:v>TRK00000072</x:v>
      </x:c>
      <x:c r="S75" s="25" t="n">
        <x:f>K75+L75+M75+N75+P75</x:f>
        <x:v>25.200000000000003</x:v>
      </x:c>
      <x:c r="T75" s="25" t="n">
        <x:f>O75-S75</x:f>
        <x:v>4.699999999999996</x:v>
      </x:c>
      <x:c r="U75" s="29" t="n">
        <x:f>IF(O75=0,0,T75/O75)</x:f>
        <x:v>0.15719063545150488</x:v>
      </x:c>
      <x:c r="V75" s="23"/>
    </x:row>
    <x:row r="76">
      <x:c r="A76" s="23" t="str">
        <x:v>CMD-0073</x:v>
      </x:c>
      <x:c r="B76" s="23" t="str">
        <x:v>08/04/2026</x:v>
      </x:c>
      <x:c r="C76" s="23" t="str">
        <x:v>Amazon</x:v>
      </x:c>
      <x:c r="D76" s="23" t="str">
        <x:v>Léa Michel</x:v>
      </x:c>
      <x:c r="E76" s="23" t="str">
        <x:v>léa.michel6@email.fr</x:v>
      </x:c>
      <x:c r="F76" s="23" t="str">
        <x:v>France</x:v>
      </x:c>
      <x:c r="G76" s="23" t="str">
        <x:v>Diffuseur d'huiles essentielles</x:v>
      </x:c>
      <x:c r="H76" s="23" t="str">
        <x:v>SKU-009</x:v>
      </x:c>
      <x:c r="I76" s="23" t="str">
        <x:v>Zendrop</x:v>
      </x:c>
      <x:c r="J76" s="23" t="n">
        <x:v>1</x:v>
      </x:c>
      <x:c r="K76" s="25" t="n">
        <x:v>13.2</x:v>
      </x:c>
      <x:c r="L76" s="25" t="n">
        <x:v>5.28</x:v>
      </x:c>
      <x:c r="M76" s="25" t="n">
        <x:v>2.38</x:v>
      </x:c>
      <x:c r="N76" s="25" t="n">
        <x:v>1.55</x:v>
      </x:c>
      <x:c r="O76" s="25" t="n">
        <x:v>49.9</x:v>
      </x:c>
      <x:c r="P76" s="25" t="n">
        <x:v>0.02</x:v>
      </x:c>
      <x:c r="Q76" s="23" t="str">
        <x:v>En traitement</x:v>
      </x:c>
      <x:c r="R76" s="23" t="str">
        <x:v>TRK00000073</x:v>
      </x:c>
      <x:c r="S76" s="25" t="n">
        <x:f>K76+L76+M76+N76+P76</x:f>
        <x:v>22.43</x:v>
      </x:c>
      <x:c r="T76" s="25" t="n">
        <x:f>O76-S76</x:f>
        <x:v>27.47</x:v>
      </x:c>
      <x:c r="U76" s="29" t="n">
        <x:f>IF(O76=0,0,T76/O76)</x:f>
        <x:v>0.550501002004008</x:v>
      </x:c>
      <x:c r="V76" s="23"/>
    </x:row>
    <x:row r="77">
      <x:c r="A77" s="23" t="str">
        <x:v>CMD-0074</x:v>
      </x:c>
      <x:c r="B77" s="23" t="str">
        <x:v>28/06/2026</x:v>
      </x:c>
      <x:c r="C77" s="23" t="str">
        <x:v>TikTok Shop</x:v>
      </x:c>
      <x:c r="D77" s="23" t="str">
        <x:v>Louis Bernard</x:v>
      </x:c>
      <x:c r="E77" s="23" t="str">
        <x:v>louis.bernard14@email.fr</x:v>
      </x:c>
      <x:c r="F77" s="23" t="str">
        <x:v>France</x:v>
      </x:c>
      <x:c r="G77" s="23" t="str">
        <x:v>Sac à dos antivol</x:v>
      </x:c>
      <x:c r="H77" s="23" t="str">
        <x:v>SKU-004</x:v>
      </x:c>
      <x:c r="I77" s="23" t="str">
        <x:v>BigBuy</x:v>
      </x:c>
      <x:c r="J77" s="23" t="n">
        <x:v>2</x:v>
      </x:c>
      <x:c r="K77" s="25" t="n">
        <x:v>36</x:v>
      </x:c>
      <x:c r="L77" s="25" t="n">
        <x:v>5.23</x:v>
      </x:c>
      <x:c r="M77" s="25" t="n">
        <x:v>7.5</x:v>
      </x:c>
      <x:c r="N77" s="25" t="n">
        <x:v>3.29</x:v>
      </x:c>
      <x:c r="O77" s="25" t="n">
        <x:v>119.8</x:v>
      </x:c>
      <x:c r="P77" s="25" t="n">
        <x:v>6.98</x:v>
      </x:c>
      <x:c r="Q77" s="23" t="str">
        <x:v>Remboursée</x:v>
      </x:c>
      <x:c r="R77" s="23" t="str">
        <x:v>TRK00000074</x:v>
      </x:c>
      <x:c r="S77" s="25" t="n">
        <x:f>K77+L77+M77+N77+P77</x:f>
        <x:v>59</x:v>
      </x:c>
      <x:c r="T77" s="25" t="n">
        <x:f>O77-S77</x:f>
        <x:v>60.8</x:v>
      </x:c>
      <x:c r="U77" s="29" t="n">
        <x:f>IF(O77=0,0,T77/O77)</x:f>
        <x:v>0.5075125208681135</x:v>
      </x:c>
      <x:c r="V77" s="23"/>
    </x:row>
    <x:row r="78">
      <x:c r="A78" s="23" t="str">
        <x:v>CMD-0075</x:v>
      </x:c>
      <x:c r="B78" s="23" t="str">
        <x:v>10/06/2026</x:v>
      </x:c>
      <x:c r="C78" s="23" t="str">
        <x:v>TikTok Shop</x:v>
      </x:c>
      <x:c r="D78" s="23" t="str">
        <x:v>Manon Simon</x:v>
      </x:c>
      <x:c r="E78" s="23" t="str">
        <x:v>manon.simon3@email.fr</x:v>
      </x:c>
      <x:c r="F78" s="23" t="str">
        <x:v>France</x:v>
      </x:c>
      <x:c r="G78" s="23" t="str">
        <x:v>Sac de rangement voyage</x:v>
      </x:c>
      <x:c r="H78" s="23" t="str">
        <x:v>SKU-010</x:v>
      </x:c>
      <x:c r="I78" s="23" t="str">
        <x:v>AliExpress</x:v>
      </x:c>
      <x:c r="J78" s="23" t="n">
        <x:v>3</x:v>
      </x:c>
      <x:c r="K78" s="25" t="n">
        <x:v>17.700000000000003</x:v>
      </x:c>
      <x:c r="L78" s="25" t="n">
        <x:v>6.83</x:v>
      </x:c>
      <x:c r="M78" s="25" t="n">
        <x:v>4.07</x:v>
      </x:c>
      <x:c r="N78" s="25" t="n">
        <x:v>2.02</x:v>
      </x:c>
      <x:c r="O78" s="25" t="n">
        <x:v>68.69999999999999</x:v>
      </x:c>
      <x:c r="P78" s="25" t="n">
        <x:v>5.19</x:v>
      </x:c>
      <x:c r="Q78" s="23" t="str">
        <x:v>Livrée</x:v>
      </x:c>
      <x:c r="R78" s="23" t="str">
        <x:v>TRK00000075</x:v>
      </x:c>
      <x:c r="S78" s="25" t="n">
        <x:f>K78+L78+M78+N78+P78</x:f>
        <x:v>35.81</x:v>
      </x:c>
      <x:c r="T78" s="25" t="n">
        <x:f>O78-S78</x:f>
        <x:v>32.889999999999986</x:v>
      </x:c>
      <x:c r="U78" s="29" t="n">
        <x:f>IF(O78=0,0,T78/O78)</x:f>
        <x:v>0.47874818049490525</x:v>
      </x:c>
      <x:c r="V78" s="23"/>
    </x:row>
    <x:row r="79">
      <x:c r="A79" s="23" t="str">
        <x:v>CMD-0076</x:v>
      </x:c>
      <x:c r="B79" s="23" t="str">
        <x:v>31/03/2026</x:v>
      </x:c>
      <x:c r="C79" s="23" t="str">
        <x:v>Shopify</x:v>
      </x:c>
      <x:c r="D79" s="23" t="str">
        <x:v>Hugo Garcia</x:v>
      </x:c>
      <x:c r="E79" s="23" t="str">
        <x:v>hugo.garcia19@email.fr</x:v>
      </x:c>
      <x:c r="F79" s="23" t="str">
        <x:v>France</x:v>
      </x:c>
      <x:c r="G79" s="23" t="str">
        <x:v>Sac de rangement voyage</x:v>
      </x:c>
      <x:c r="H79" s="23" t="str">
        <x:v>SKU-010</x:v>
      </x:c>
      <x:c r="I79" s="23" t="str">
        <x:v>AliExpress</x:v>
      </x:c>
      <x:c r="J79" s="23" t="n">
        <x:v>2</x:v>
      </x:c>
      <x:c r="K79" s="25" t="n">
        <x:v>11.8</x:v>
      </x:c>
      <x:c r="L79" s="25" t="n">
        <x:v>5.96</x:v>
      </x:c>
      <x:c r="M79" s="25" t="n">
        <x:v>1.42</x:v>
      </x:c>
      <x:c r="N79" s="25" t="n">
        <x:v>1.45</x:v>
      </x:c>
      <x:c r="O79" s="25" t="n">
        <x:v>45.8</x:v>
      </x:c>
      <x:c r="P79" s="25" t="n">
        <x:v>0.86</x:v>
      </x:c>
      <x:c r="Q79" s="23" t="str">
        <x:v>Payée</x:v>
      </x:c>
      <x:c r="R79" s="23" t="str">
        <x:v>TRK00000076</x:v>
      </x:c>
      <x:c r="S79" s="25" t="n">
        <x:f>K79+L79+M79+N79+P79</x:f>
        <x:v>21.49</x:v>
      </x:c>
      <x:c r="T79" s="25" t="n">
        <x:f>O79-S79</x:f>
        <x:v>24.31</x:v>
      </x:c>
      <x:c r="U79" s="29" t="n">
        <x:f>IF(O79=0,0,T79/O79)</x:f>
        <x:v>0.5307860262008733</x:v>
      </x:c>
      <x:c r="V79" s="23"/>
    </x:row>
    <x:row r="80">
      <x:c r="A80" s="23" t="str">
        <x:v>CMD-0077</x:v>
      </x:c>
      <x:c r="B80" s="23" t="str">
        <x:v>18/01/2026</x:v>
      </x:c>
      <x:c r="C80" s="23" t="str">
        <x:v>Shopify</x:v>
      </x:c>
      <x:c r="D80" s="23" t="str">
        <x:v>Thomas Bertrand</x:v>
      </x:c>
      <x:c r="E80" s="23" t="str">
        <x:v>thomas.bertrand20@email.fr</x:v>
      </x:c>
      <x:c r="F80" s="23" t="str">
        <x:v>France</x:v>
      </x:c>
      <x:c r="G80" s="23" t="str">
        <x:v>Écouteurs Bluetooth Pro</x:v>
      </x:c>
      <x:c r="H80" s="23" t="str">
        <x:v>SKU-001</x:v>
      </x:c>
      <x:c r="I80" s="23" t="str">
        <x:v>AliExpress</x:v>
      </x:c>
      <x:c r="J80" s="23" t="n">
        <x:v>2</x:v>
      </x:c>
      <x:c r="K80" s="25" t="n">
        <x:v>23.8</x:v>
      </x:c>
      <x:c r="L80" s="25" t="n">
        <x:v>4.92</x:v>
      </x:c>
      <x:c r="M80" s="25" t="n">
        <x:v>4.92</x:v>
      </x:c>
      <x:c r="N80" s="25" t="n">
        <x:v>2.29</x:v>
      </x:c>
      <x:c r="O80" s="25" t="n">
        <x:v>79.8</x:v>
      </x:c>
      <x:c r="P80" s="25" t="n">
        <x:v>2.66</x:v>
      </x:c>
      <x:c r="Q80" s="23" t="str">
        <x:v>En attente</x:v>
      </x:c>
      <x:c r="R80" s="23" t="str">
        <x:v>TRK00000077</x:v>
      </x:c>
      <x:c r="S80" s="25" t="n">
        <x:f>K80+L80+M80+N80+P80</x:f>
        <x:v>38.59</x:v>
      </x:c>
      <x:c r="T80" s="25" t="n">
        <x:f>O80-S80</x:f>
        <x:v>41.209999999999994</x:v>
      </x:c>
      <x:c r="U80" s="29" t="n">
        <x:f>IF(O80=0,0,T80/O80)</x:f>
        <x:v>0.5164160401002506</x:v>
      </x:c>
      <x:c r="V80" s="23"/>
    </x:row>
    <x:row r="81">
      <x:c r="A81" s="23" t="str">
        <x:v>CMD-0078</x:v>
      </x:c>
      <x:c r="B81" s="23" t="str">
        <x:v>18/04/2026</x:v>
      </x:c>
      <x:c r="C81" s="23" t="str">
        <x:v>Amazon</x:v>
      </x:c>
      <x:c r="D81" s="23" t="str">
        <x:v>Sophie Laurent</x:v>
      </x:c>
      <x:c r="E81" s="23" t="str">
        <x:v>sophie.laurent28@email.fr</x:v>
      </x:c>
      <x:c r="F81" s="23" t="str">
        <x:v>France</x:v>
      </x:c>
      <x:c r="G81" s="23" t="str">
        <x:v>Diffuseur d'huiles essentielles</x:v>
      </x:c>
      <x:c r="H81" s="23" t="str">
        <x:v>SKU-009</x:v>
      </x:c>
      <x:c r="I81" s="23" t="str">
        <x:v>Zendrop</x:v>
      </x:c>
      <x:c r="J81" s="23" t="n">
        <x:v>2</x:v>
      </x:c>
      <x:c r="K81" s="25" t="n">
        <x:v>26.4</x:v>
      </x:c>
      <x:c r="L81" s="25" t="n">
        <x:v>3.99</x:v>
      </x:c>
      <x:c r="M81" s="25" t="n">
        <x:v>8.81</x:v>
      </x:c>
      <x:c r="N81" s="25" t="n">
        <x:v>2.79</x:v>
      </x:c>
      <x:c r="O81" s="25" t="n">
        <x:v>99.8</x:v>
      </x:c>
      <x:c r="P81" s="25" t="n">
        <x:v>2.52</x:v>
      </x:c>
      <x:c r="Q81" s="23" t="str">
        <x:v>Annulée</x:v>
      </x:c>
      <x:c r="R81" s="23" t="str">
        <x:v>TRK00000078</x:v>
      </x:c>
      <x:c r="S81" s="25" t="n">
        <x:f>K81+L81+M81+N81+P81</x:f>
        <x:v>44.510000000000005</x:v>
      </x:c>
      <x:c r="T81" s="25" t="n">
        <x:f>O81-S81</x:f>
        <x:v>55.28999999999999</x:v>
      </x:c>
      <x:c r="U81" s="29" t="n">
        <x:f>IF(O81=0,0,T81/O81)</x:f>
        <x:v>0.5540080160320641</x:v>
      </x:c>
      <x:c r="V81" s="23"/>
    </x:row>
    <x:row r="82">
      <x:c r="A82" s="23" t="str">
        <x:v>CMD-0079</x:v>
      </x:c>
      <x:c r="B82" s="23" t="str">
        <x:v>11/04/2026</x:v>
      </x:c>
      <x:c r="C82" s="23" t="str">
        <x:v>WooCommerce</x:v>
      </x:c>
      <x:c r="D82" s="23" t="str">
        <x:v>Chloé Simon</x:v>
      </x:c>
      <x:c r="E82" s="23" t="str">
        <x:v>chloé.simon4@email.fr</x:v>
      </x:c>
      <x:c r="F82" s="23" t="str">
        <x:v>France</x:v>
      </x:c>
      <x:c r="G82" s="23" t="str">
        <x:v>Montre connectée sport</x:v>
      </x:c>
      <x:c r="H82" s="23" t="str">
        <x:v>SKU-007</x:v>
      </x:c>
      <x:c r="I82" s="23" t="str">
        <x:v>AliExpress</x:v>
      </x:c>
      <x:c r="J82" s="23" t="n">
        <x:v>2</x:v>
      </x:c>
      <x:c r="K82" s="25" t="n">
        <x:v>45</x:v>
      </x:c>
      <x:c r="L82" s="25" t="n">
        <x:v>7.51</x:v>
      </x:c>
      <x:c r="M82" s="25" t="n">
        <x:v>6.55</x:v>
      </x:c>
      <x:c r="N82" s="25" t="n">
        <x:v>4.3</x:v>
      </x:c>
      <x:c r="O82" s="25" t="n">
        <x:v>159.8</x:v>
      </x:c>
      <x:c r="P82" s="25" t="n">
        <x:v>2.18</x:v>
      </x:c>
      <x:c r="Q82" s="23" t="str">
        <x:v>Livrée</x:v>
      </x:c>
      <x:c r="R82" s="23" t="str">
        <x:v>TRK00000079</x:v>
      </x:c>
      <x:c r="S82" s="25" t="n">
        <x:f>K82+L82+M82+N82+P82</x:f>
        <x:v>65.53999999999999</x:v>
      </x:c>
      <x:c r="T82" s="25" t="n">
        <x:f>O82-S82</x:f>
        <x:v>94.26000000000002</x:v>
      </x:c>
      <x:c r="U82" s="29" t="n">
        <x:f>IF(O82=0,0,T82/O82)</x:f>
        <x:v>0.5898623279098875</x:v>
      </x:c>
      <x:c r="V82" s="23"/>
    </x:row>
    <x:row r="83">
      <x:c r="A83" s="23" t="str">
        <x:v>CMD-0080</x:v>
      </x:c>
      <x:c r="B83" s="23" t="str">
        <x:v>27/02/2026</x:v>
      </x:c>
      <x:c r="C83" s="23" t="str">
        <x:v>Shopify</x:v>
      </x:c>
      <x:c r="D83" s="23" t="str">
        <x:v>Hugo Roux</x:v>
      </x:c>
      <x:c r="E83" s="23" t="str">
        <x:v>hugo.roux1@email.fr</x:v>
      </x:c>
      <x:c r="F83" s="23" t="str">
        <x:v>France</x:v>
      </x:c>
      <x:c r="G83" s="23" t="str">
        <x:v>Sac à dos antivol</x:v>
      </x:c>
      <x:c r="H83" s="23" t="str">
        <x:v>SKU-004</x:v>
      </x:c>
      <x:c r="I83" s="23" t="str">
        <x:v>BigBuy</x:v>
      </x:c>
      <x:c r="J83" s="23" t="n">
        <x:v>3</x:v>
      </x:c>
      <x:c r="K83" s="25" t="n">
        <x:v>54</x:v>
      </x:c>
      <x:c r="L83" s="25" t="n">
        <x:v>7.82</x:v>
      </x:c>
      <x:c r="M83" s="25" t="n">
        <x:v>10.4</x:v>
      </x:c>
      <x:c r="N83" s="25" t="n">
        <x:v>4.79</x:v>
      </x:c>
      <x:c r="O83" s="25" t="n">
        <x:v>179.7</x:v>
      </x:c>
      <x:c r="P83" s="25" t="n">
        <x:v>6.2</x:v>
      </x:c>
      <x:c r="Q83" s="23" t="str">
        <x:v>Livrée</x:v>
      </x:c>
      <x:c r="R83" s="23" t="str">
        <x:v>TRK00000080</x:v>
      </x:c>
      <x:c r="S83" s="25" t="n">
        <x:f>K83+L83+M83+N83+P83</x:f>
        <x:v>83.21000000000001</x:v>
      </x:c>
      <x:c r="T83" s="25" t="n">
        <x:f>O83-S83</x:f>
        <x:v>96.48999999999998</x:v>
      </x:c>
      <x:c r="U83" s="29" t="n">
        <x:f>IF(O83=0,0,T83/O83)</x:f>
        <x:v>0.5369504730105731</x:v>
      </x:c>
      <x:c r="V83" s="23"/>
    </x:row>
    <x:row r="84">
      <x:c r="A84" s="23" t="str">
        <x:v>CMD-0081</x:v>
      </x:c>
      <x:c r="B84" s="23" t="str">
        <x:v>20/06/2026</x:v>
      </x:c>
      <x:c r="C84" s="23" t="str">
        <x:v>Amazon</x:v>
      </x:c>
      <x:c r="D84" s="23" t="str">
        <x:v>Manon Laurent</x:v>
      </x:c>
      <x:c r="E84" s="23" t="str">
        <x:v>manon.laurent25@email.fr</x:v>
      </x:c>
      <x:c r="F84" s="23" t="str">
        <x:v>France</x:v>
      </x:c>
      <x:c r="G84" s="23" t="str">
        <x:v>Brosse visage électrique</x:v>
      </x:c>
      <x:c r="H84" s="23" t="str">
        <x:v>SKU-005</x:v>
      </x:c>
      <x:c r="I84" s="23" t="str">
        <x:v>CJ Dropshipping</x:v>
      </x:c>
      <x:c r="J84" s="23" t="n">
        <x:v>2</x:v>
      </x:c>
      <x:c r="K84" s="25" t="n">
        <x:v>18.6</x:v>
      </x:c>
      <x:c r="L84" s="25" t="n">
        <x:v>5.66</x:v>
      </x:c>
      <x:c r="M84" s="25" t="n">
        <x:v>3.31</x:v>
      </x:c>
      <x:c r="N84" s="25" t="n">
        <x:v>2.04</x:v>
      </x:c>
      <x:c r="O84" s="25" t="n">
        <x:v>69.8</x:v>
      </x:c>
      <x:c r="P84" s="25" t="n">
        <x:v>3.95</x:v>
      </x:c>
      <x:c r="Q84" s="23" t="str">
        <x:v>Annulée</x:v>
      </x:c>
      <x:c r="R84" s="23" t="str">
        <x:v>TRK00000081</x:v>
      </x:c>
      <x:c r="S84" s="25" t="n">
        <x:f>K84+L84+M84+N84+P84</x:f>
        <x:v>33.56</x:v>
      </x:c>
      <x:c r="T84" s="25" t="n">
        <x:f>O84-S84</x:f>
        <x:v>36.239999999999995</x:v>
      </x:c>
      <x:c r="U84" s="29" t="n">
        <x:f>IF(O84=0,0,T84/O84)</x:f>
        <x:v>0.5191977077363896</x:v>
      </x:c>
      <x:c r="V84" s="23"/>
    </x:row>
    <x:row r="85">
      <x:c r="A85" s="23" t="str">
        <x:v>CMD-0082</x:v>
      </x:c>
      <x:c r="B85" s="23" t="str">
        <x:v>15/06/2026</x:v>
      </x:c>
      <x:c r="C85" s="23" t="str">
        <x:v>eBay</x:v>
      </x:c>
      <x:c r="D85" s="23" t="str">
        <x:v>Camille Moreau</x:v>
      </x:c>
      <x:c r="E85" s="23" t="str">
        <x:v>camille.moreau23@email.fr</x:v>
      </x:c>
      <x:c r="F85" s="23" t="str">
        <x:v>France</x:v>
      </x:c>
      <x:c r="G85" s="23" t="str">
        <x:v>Organisateur de bureau</x:v>
      </x:c>
      <x:c r="H85" s="23" t="str">
        <x:v>SKU-006</x:v>
      </x:c>
      <x:c r="I85" s="23" t="str">
        <x:v>Spocket</x:v>
      </x:c>
      <x:c r="J85" s="23" t="n">
        <x:v>3</x:v>
      </x:c>
      <x:c r="K85" s="25" t="n">
        <x:v>18.299999999999997</x:v>
      </x:c>
      <x:c r="L85" s="25" t="n">
        <x:v>3.67</x:v>
      </x:c>
      <x:c r="M85" s="25" t="n">
        <x:v>5.29</x:v>
      </x:c>
      <x:c r="N85" s="25" t="n">
        <x:v>2.17</x:v>
      </x:c>
      <x:c r="O85" s="25" t="n">
        <x:v>74.69999999999999</x:v>
      </x:c>
      <x:c r="P85" s="25" t="n">
        <x:v>7.25</x:v>
      </x:c>
      <x:c r="Q85" s="23" t="str">
        <x:v>Remboursée</x:v>
      </x:c>
      <x:c r="R85" s="23" t="str">
        <x:v>TRK00000082</x:v>
      </x:c>
      <x:c r="S85" s="25" t="n">
        <x:f>K85+L85+M85+N85+P85</x:f>
        <x:v>36.68</x:v>
      </x:c>
      <x:c r="T85" s="25" t="n">
        <x:f>O85-S85</x:f>
        <x:v>38.01999999999999</x:v>
      </x:c>
      <x:c r="U85" s="29" t="n">
        <x:f>IF(O85=0,0,T85/O85)</x:f>
        <x:v>0.5089692101740294</x:v>
      </x:c>
      <x:c r="V85" s="23"/>
    </x:row>
    <x:row r="86">
      <x:c r="A86" s="23" t="str">
        <x:v>CMD-0083</x:v>
      </x:c>
      <x:c r="B86" s="23" t="str">
        <x:v>29/06/2026</x:v>
      </x:c>
      <x:c r="C86" s="23" t="str">
        <x:v>Shopify</x:v>
      </x:c>
      <x:c r="D86" s="23" t="str">
        <x:v>Chloé Dubois</x:v>
      </x:c>
      <x:c r="E86" s="23" t="str">
        <x:v>chloé.dubois10@email.fr</x:v>
      </x:c>
      <x:c r="F86" s="23" t="str">
        <x:v>France</x:v>
      </x:c>
      <x:c r="G86" s="23" t="str">
        <x:v>Sac de rangement voyage</x:v>
      </x:c>
      <x:c r="H86" s="23" t="str">
        <x:v>SKU-010</x:v>
      </x:c>
      <x:c r="I86" s="23" t="str">
        <x:v>AliExpress</x:v>
      </x:c>
      <x:c r="J86" s="23" t="n">
        <x:v>2</x:v>
      </x:c>
      <x:c r="K86" s="25" t="n">
        <x:v>11.8</x:v>
      </x:c>
      <x:c r="L86" s="25" t="n">
        <x:v>6.48</x:v>
      </x:c>
      <x:c r="M86" s="25" t="n">
        <x:v>1.54</x:v>
      </x:c>
      <x:c r="N86" s="25" t="n">
        <x:v>1.45</x:v>
      </x:c>
      <x:c r="O86" s="25" t="n">
        <x:v>45.8</x:v>
      </x:c>
      <x:c r="P86" s="25" t="n">
        <x:v>5.27</x:v>
      </x:c>
      <x:c r="Q86" s="23" t="str">
        <x:v>Livrée</x:v>
      </x:c>
      <x:c r="R86" s="23" t="str">
        <x:v>TRK00000083</x:v>
      </x:c>
      <x:c r="S86" s="25" t="n">
        <x:f>K86+L86+M86+N86+P86</x:f>
        <x:v>26.54</x:v>
      </x:c>
      <x:c r="T86" s="25" t="n">
        <x:f>O86-S86</x:f>
        <x:v>19.259999999999998</x:v>
      </x:c>
      <x:c r="U86" s="29" t="n">
        <x:f>IF(O86=0,0,T86/O86)</x:f>
        <x:v>0.4205240174672489</x:v>
      </x:c>
      <x:c r="V86" s="23"/>
    </x:row>
    <x:row r="87">
      <x:c r="A87" s="23" t="str">
        <x:v>CMD-0084</x:v>
      </x:c>
      <x:c r="B87" s="23" t="str">
        <x:v>26/02/2026</x:v>
      </x:c>
      <x:c r="C87" s="23" t="str">
        <x:v>Etsy</x:v>
      </x:c>
      <x:c r="D87" s="23" t="str">
        <x:v>Sophie Laurent</x:v>
      </x:c>
      <x:c r="E87" s="23" t="str">
        <x:v>sophie.laurent28@email.fr</x:v>
      </x:c>
      <x:c r="F87" s="23" t="str">
        <x:v>France</x:v>
      </x:c>
      <x:c r="G87" s="23" t="str">
        <x:v>Correcteur de posture</x:v>
      </x:c>
      <x:c r="H87" s="23" t="str">
        <x:v>SKU-011</x:v>
      </x:c>
      <x:c r="I87" s="23" t="str">
        <x:v>CJ Dropshipping</x:v>
      </x:c>
      <x:c r="J87" s="23" t="n">
        <x:v>2</x:v>
      </x:c>
      <x:c r="K87" s="25" t="n">
        <x:v>15.6</x:v>
      </x:c>
      <x:c r="L87" s="25" t="n">
        <x:v>7.76</x:v>
      </x:c>
      <x:c r="M87" s="25" t="n">
        <x:v>4.37</x:v>
      </x:c>
      <x:c r="N87" s="25" t="n">
        <x:v>1.8</x:v>
      </x:c>
      <x:c r="O87" s="25" t="n">
        <x:v>59.8</x:v>
      </x:c>
      <x:c r="P87" s="25" t="n">
        <x:v>3.22</x:v>
      </x:c>
      <x:c r="Q87" s="23" t="str">
        <x:v>Livrée</x:v>
      </x:c>
      <x:c r="R87" s="23" t="str">
        <x:v>TRK00000084</x:v>
      </x:c>
      <x:c r="S87" s="25" t="n">
        <x:f>K87+L87+M87+N87+P87</x:f>
        <x:v>32.75</x:v>
      </x:c>
      <x:c r="T87" s="25" t="n">
        <x:f>O87-S87</x:f>
        <x:v>27.049999999999997</x:v>
      </x:c>
      <x:c r="U87" s="29" t="n">
        <x:f>IF(O87=0,0,T87/O87)</x:f>
        <x:v>0.4523411371237458</x:v>
      </x:c>
      <x:c r="V87" s="23"/>
    </x:row>
    <x:row r="88">
      <x:c r="A88" s="23" t="str">
        <x:v>CMD-0085</x:v>
      </x:c>
      <x:c r="B88" s="23" t="str">
        <x:v>06/04/2026</x:v>
      </x:c>
      <x:c r="C88" s="23" t="str">
        <x:v>Amazon</x:v>
      </x:c>
      <x:c r="D88" s="23" t="str">
        <x:v>Hugo Roux</x:v>
      </x:c>
      <x:c r="E88" s="23" t="str">
        <x:v>hugo.roux1@email.fr</x:v>
      </x:c>
      <x:c r="F88" s="23" t="str">
        <x:v>France</x:v>
      </x:c>
      <x:c r="G88" s="23" t="str">
        <x:v>Tapis de yoga antidérapant</x:v>
      </x:c>
      <x:c r="H88" s="23" t="str">
        <x:v>SKU-008</x:v>
      </x:c>
      <x:c r="I88" s="23" t="str">
        <x:v>BigBuy</x:v>
      </x:c>
      <x:c r="J88" s="23" t="n">
        <x:v>1</x:v>
      </x:c>
      <x:c r="K88" s="25" t="n">
        <x:v>12.4</x:v>
      </x:c>
      <x:c r="L88" s="25" t="n">
        <x:v>3.69</x:v>
      </x:c>
      <x:c r="M88" s="25" t="n">
        <x:v>2.23</x:v>
      </x:c>
      <x:c r="N88" s="25" t="n">
        <x:v>1.42</x:v>
      </x:c>
      <x:c r="O88" s="25" t="n">
        <x:v>44.9</x:v>
      </x:c>
      <x:c r="P88" s="25" t="n">
        <x:v>5.95</x:v>
      </x:c>
      <x:c r="Q88" s="23" t="str">
        <x:v>En attente</x:v>
      </x:c>
      <x:c r="R88" s="23" t="str">
        <x:v>TRK00000085</x:v>
      </x:c>
      <x:c r="S88" s="25" t="n">
        <x:f>K88+L88+M88+N88+P88</x:f>
        <x:v>25.69</x:v>
      </x:c>
      <x:c r="T88" s="25" t="n">
        <x:f>O88-S88</x:f>
        <x:v>19.209999999999997</x:v>
      </x:c>
      <x:c r="U88" s="29" t="n">
        <x:f>IF(O88=0,0,T88/O88)</x:f>
        <x:v>0.4278396436525612</x:v>
      </x:c>
      <x:c r="V88" s="23"/>
    </x:row>
    <x:row r="89">
      <x:c r="A89" s="23" t="str">
        <x:v>CMD-0086</x:v>
      </x:c>
      <x:c r="B89" s="23" t="str">
        <x:v>29/03/2026</x:v>
      </x:c>
      <x:c r="C89" s="23" t="str">
        <x:v>Amazon</x:v>
      </x:c>
      <x:c r="D89" s="23" t="str">
        <x:v>Alexandre Durand</x:v>
      </x:c>
      <x:c r="E89" s="23" t="str">
        <x:v>alexandre.durand2@email.fr</x:v>
      </x:c>
      <x:c r="F89" s="23" t="str">
        <x:v>France</x:v>
      </x:c>
      <x:c r="G89" s="23" t="str">
        <x:v>Lampe LED design</x:v>
      </x:c>
      <x:c r="H89" s="23" t="str">
        <x:v>SKU-002</x:v>
      </x:c>
      <x:c r="I89" s="23" t="str">
        <x:v>CJ Dropshipping</x:v>
      </x:c>
      <x:c r="J89" s="23" t="n">
        <x:v>1</x:v>
      </x:c>
      <x:c r="K89" s="25" t="n">
        <x:v>8.5</x:v>
      </x:c>
      <x:c r="L89" s="25" t="n">
        <x:v>3.51</x:v>
      </x:c>
      <x:c r="M89" s="25" t="n">
        <x:v>2.03</x:v>
      </x:c>
      <x:c r="N89" s="25" t="n">
        <x:v>1.05</x:v>
      </x:c>
      <x:c r="O89" s="25" t="n">
        <x:v>29.9</x:v>
      </x:c>
      <x:c r="P89" s="25" t="n">
        <x:v>7.09</x:v>
      </x:c>
      <x:c r="Q89" s="23" t="str">
        <x:v>Annulée</x:v>
      </x:c>
      <x:c r="R89" s="23" t="str">
        <x:v>TRK00000086</x:v>
      </x:c>
      <x:c r="S89" s="25" t="n">
        <x:f>K89+L89+M89+N89+P89</x:f>
        <x:v>22.18</x:v>
      </x:c>
      <x:c r="T89" s="25" t="n">
        <x:f>O89-S89</x:f>
        <x:v>7.719999999999999</x:v>
      </x:c>
      <x:c r="U89" s="29" t="n">
        <x:f>IF(O89=0,0,T89/O89)</x:f>
        <x:v>0.25819397993311033</x:v>
      </x:c>
      <x:c r="V89" s="23"/>
    </x:row>
    <x:row r="90">
      <x:c r="A90" s="23" t="str">
        <x:v>CMD-0087</x:v>
      </x:c>
      <x:c r="B90" s="23" t="str">
        <x:v>27/05/2026</x:v>
      </x:c>
      <x:c r="C90" s="23" t="str">
        <x:v>WooCommerce</x:v>
      </x:c>
      <x:c r="D90" s="23" t="str">
        <x:v>Jean Garcia</x:v>
      </x:c>
      <x:c r="E90" s="23" t="str">
        <x:v>jean.garcia18@email.fr</x:v>
      </x:c>
      <x:c r="F90" s="23" t="str">
        <x:v>France</x:v>
      </x:c>
      <x:c r="G90" s="23" t="str">
        <x:v>Montre connectée sport</x:v>
      </x:c>
      <x:c r="H90" s="23" t="str">
        <x:v>SKU-007</x:v>
      </x:c>
      <x:c r="I90" s="23" t="str">
        <x:v>AliExpress</x:v>
      </x:c>
      <x:c r="J90" s="23" t="n">
        <x:v>1</x:v>
      </x:c>
      <x:c r="K90" s="25" t="n">
        <x:v>22.5</x:v>
      </x:c>
      <x:c r="L90" s="25" t="n">
        <x:v>4.09</x:v>
      </x:c>
      <x:c r="M90" s="25" t="n">
        <x:v>3.51</x:v>
      </x:c>
      <x:c r="N90" s="25" t="n">
        <x:v>2.3</x:v>
      </x:c>
      <x:c r="O90" s="25" t="n">
        <x:v>79.9</x:v>
      </x:c>
      <x:c r="P90" s="25" t="n">
        <x:v>1.27</x:v>
      </x:c>
      <x:c r="Q90" s="23" t="str">
        <x:v>En traitement</x:v>
      </x:c>
      <x:c r="R90" s="23" t="str">
        <x:v>TRK00000087</x:v>
      </x:c>
      <x:c r="S90" s="25" t="n">
        <x:f>K90+L90+M90+N90+P90</x:f>
        <x:v>33.67</x:v>
      </x:c>
      <x:c r="T90" s="25" t="n">
        <x:f>O90-S90</x:f>
        <x:v>46.230000000000004</x:v>
      </x:c>
      <x:c r="U90" s="29" t="n">
        <x:f>IF(O90=0,0,T90/O90)</x:f>
        <x:v>0.5785982478097622</x:v>
      </x:c>
      <x:c r="V90" s="23"/>
    </x:row>
    <x:row r="91">
      <x:c r="A91" s="23" t="str">
        <x:v>CMD-0088</x:v>
      </x:c>
      <x:c r="B91" s="23" t="str">
        <x:v>27/02/2026</x:v>
      </x:c>
      <x:c r="C91" s="23" t="str">
        <x:v>Amazon</x:v>
      </x:c>
      <x:c r="D91" s="23" t="str">
        <x:v>Sarah Roux</x:v>
      </x:c>
      <x:c r="E91" s="23" t="str">
        <x:v>sarah.roux8@email.fr</x:v>
      </x:c>
      <x:c r="F91" s="23" t="str">
        <x:v>France</x:v>
      </x:c>
      <x:c r="G91" s="23" t="str">
        <x:v>Organisateur de bureau</x:v>
      </x:c>
      <x:c r="H91" s="23" t="str">
        <x:v>SKU-006</x:v>
      </x:c>
      <x:c r="I91" s="23" t="str">
        <x:v>Spocket</x:v>
      </x:c>
      <x:c r="J91" s="23" t="n">
        <x:v>1</x:v>
      </x:c>
      <x:c r="K91" s="25" t="n">
        <x:v>6.1</x:v>
      </x:c>
      <x:c r="L91" s="25" t="n">
        <x:v>3.42</x:v>
      </x:c>
      <x:c r="M91" s="25" t="n">
        <x:v>1.43</x:v>
      </x:c>
      <x:c r="N91" s="25" t="n">
        <x:v>0.92</x:v>
      </x:c>
      <x:c r="O91" s="25" t="n">
        <x:v>24.9</x:v>
      </x:c>
      <x:c r="P91" s="25" t="n">
        <x:v>2.98</x:v>
      </x:c>
      <x:c r="Q91" s="23" t="str">
        <x:v>Expédiée</x:v>
      </x:c>
      <x:c r="R91" s="23" t="str">
        <x:v>TRK00000088</x:v>
      </x:c>
      <x:c r="S91" s="25" t="n">
        <x:f>K91+L91+M91+N91+P91</x:f>
        <x:v>14.85</x:v>
      </x:c>
      <x:c r="T91" s="25" t="n">
        <x:f>O91-S91</x:f>
        <x:v>10.049999999999999</x:v>
      </x:c>
      <x:c r="U91" s="29" t="n">
        <x:f>IF(O91=0,0,T91/O91)</x:f>
        <x:v>0.40361445783132527</x:v>
      </x:c>
      <x:c r="V91" s="23"/>
    </x:row>
    <x:row r="92">
      <x:c r="A92" s="23" t="str">
        <x:v>CMD-0089</x:v>
      </x:c>
      <x:c r="B92" s="23" t="str">
        <x:v>01/01/2026</x:v>
      </x:c>
      <x:c r="C92" s="23" t="str">
        <x:v>Etsy</x:v>
      </x:c>
      <x:c r="D92" s="23" t="str">
        <x:v>Hugo Garcia</x:v>
      </x:c>
      <x:c r="E92" s="23" t="str">
        <x:v>hugo.garcia19@email.fr</x:v>
      </x:c>
      <x:c r="F92" s="23" t="str">
        <x:v>France</x:v>
      </x:c>
      <x:c r="G92" s="23" t="str">
        <x:v>Montre connectée sport</x:v>
      </x:c>
      <x:c r="H92" s="23" t="str">
        <x:v>SKU-007</x:v>
      </x:c>
      <x:c r="I92" s="23" t="str">
        <x:v>AliExpress</x:v>
      </x:c>
      <x:c r="J92" s="23" t="n">
        <x:v>1</x:v>
      </x:c>
      <x:c r="K92" s="25" t="n">
        <x:v>22.5</x:v>
      </x:c>
      <x:c r="L92" s="25" t="n">
        <x:v>5.24</x:v>
      </x:c>
      <x:c r="M92" s="25" t="n">
        <x:v>3.14</x:v>
      </x:c>
      <x:c r="N92" s="25" t="n">
        <x:v>2.3</x:v>
      </x:c>
      <x:c r="O92" s="25" t="n">
        <x:v>79.9</x:v>
      </x:c>
      <x:c r="P92" s="25" t="n">
        <x:v>7.99</x:v>
      </x:c>
      <x:c r="Q92" s="23" t="str">
        <x:v>Livrée</x:v>
      </x:c>
      <x:c r="R92" s="23" t="str">
        <x:v>TRK00000089</x:v>
      </x:c>
      <x:c r="S92" s="25" t="n">
        <x:f>K92+L92+M92+N92+P92</x:f>
        <x:v>41.17</x:v>
      </x:c>
      <x:c r="T92" s="25" t="n">
        <x:f>O92-S92</x:f>
        <x:v>38.730000000000004</x:v>
      </x:c>
      <x:c r="U92" s="29" t="n">
        <x:f>IF(O92=0,0,T92/O92)</x:f>
        <x:v>0.48473091364205256</x:v>
      </x:c>
      <x:c r="V92" s="23"/>
    </x:row>
    <x:row r="93">
      <x:c r="A93" s="23" t="str">
        <x:v>CMD-0090</x:v>
      </x:c>
      <x:c r="B93" s="23" t="str">
        <x:v>06/06/2026</x:v>
      </x:c>
      <x:c r="C93" s="23" t="str">
        <x:v>TikTok Shop</x:v>
      </x:c>
      <x:c r="D93" s="23" t="str">
        <x:v>Julie Laurent</x:v>
      </x:c>
      <x:c r="E93" s="23" t="str">
        <x:v>julie.laurent27@email.fr</x:v>
      </x:c>
      <x:c r="F93" s="23" t="str">
        <x:v>France</x:v>
      </x:c>
      <x:c r="G93" s="23" t="str">
        <x:v>Support téléphone voiture</x:v>
      </x:c>
      <x:c r="H93" s="23" t="str">
        <x:v>SKU-003</x:v>
      </x:c>
      <x:c r="I93" s="23" t="str">
        <x:v>Zendrop</x:v>
      </x:c>
      <x:c r="J93" s="23" t="n">
        <x:v>2</x:v>
      </x:c>
      <x:c r="K93" s="25" t="n">
        <x:v>8.4</x:v>
      </x:c>
      <x:c r="L93" s="25" t="n">
        <x:v>3.78</x:v>
      </x:c>
      <x:c r="M93" s="25" t="n">
        <x:v>2.7</x:v>
      </x:c>
      <x:c r="N93" s="25" t="n">
        <x:v>1.29</x:v>
      </x:c>
      <x:c r="O93" s="25" t="n">
        <x:v>39.8</x:v>
      </x:c>
      <x:c r="P93" s="25" t="n">
        <x:v>4.1</x:v>
      </x:c>
      <x:c r="Q93" s="23" t="str">
        <x:v>Livrée</x:v>
      </x:c>
      <x:c r="R93" s="23" t="str">
        <x:v>TRK00000090</x:v>
      </x:c>
      <x:c r="S93" s="25" t="n">
        <x:f>K93+L93+M93+N93+P93</x:f>
        <x:v>20.269999999999996</x:v>
      </x:c>
      <x:c r="T93" s="25" t="n">
        <x:f>O93-S93</x:f>
        <x:v>19.53</x:v>
      </x:c>
      <x:c r="U93" s="29" t="n">
        <x:f>IF(O93=0,0,T93/O93)</x:f>
        <x:v>0.4907035175879398</x:v>
      </x:c>
      <x:c r="V93" s="23"/>
    </x:row>
    <x:row r="94">
      <x:c r="A94" s="23" t="str">
        <x:v>CMD-0091</x:v>
      </x:c>
      <x:c r="B94" s="23" t="str">
        <x:v>22/02/2026</x:v>
      </x:c>
      <x:c r="C94" s="23" t="str">
        <x:v>TikTok Shop</x:v>
      </x:c>
      <x:c r="D94" s="23" t="str">
        <x:v>Antoine Petit</x:v>
      </x:c>
      <x:c r="E94" s="23" t="str">
        <x:v>antoine.petit7@email.fr</x:v>
      </x:c>
      <x:c r="F94" s="23" t="str">
        <x:v>France</x:v>
      </x:c>
      <x:c r="G94" s="23" t="str">
        <x:v>Brosse visage électrique</x:v>
      </x:c>
      <x:c r="H94" s="23" t="str">
        <x:v>SKU-005</x:v>
      </x:c>
      <x:c r="I94" s="23" t="str">
        <x:v>CJ Dropshipping</x:v>
      </x:c>
      <x:c r="J94" s="23" t="n">
        <x:v>1</x:v>
      </x:c>
      <x:c r="K94" s="25" t="n">
        <x:v>9.3</x:v>
      </x:c>
      <x:c r="L94" s="25" t="n">
        <x:v>6.37</x:v>
      </x:c>
      <x:c r="M94" s="25" t="n">
        <x:v>2.21</x:v>
      </x:c>
      <x:c r="N94" s="25" t="n">
        <x:v>1.17</x:v>
      </x:c>
      <x:c r="O94" s="25" t="n">
        <x:v>34.9</x:v>
      </x:c>
      <x:c r="P94" s="25" t="n">
        <x:v>6.75</x:v>
      </x:c>
      <x:c r="Q94" s="23" t="str">
        <x:v>Livrée</x:v>
      </x:c>
      <x:c r="R94" s="23" t="str">
        <x:v>TRK00000091</x:v>
      </x:c>
      <x:c r="S94" s="25" t="n">
        <x:f>K94+L94+M94+N94+P94</x:f>
        <x:v>25.800000000000004</x:v>
      </x:c>
      <x:c r="T94" s="25" t="n">
        <x:f>O94-S94</x:f>
        <x:v>9.099999999999994</x:v>
      </x:c>
      <x:c r="U94" s="29" t="n">
        <x:f>IF(O94=0,0,T94/O94)</x:f>
        <x:v>0.2607449856733523</x:v>
      </x:c>
      <x:c r="V94" s="23"/>
    </x:row>
    <x:row r="95">
      <x:c r="A95" s="23" t="str">
        <x:v>CMD-0092</x:v>
      </x:c>
      <x:c r="B95" s="23" t="str">
        <x:v>31/05/2026</x:v>
      </x:c>
      <x:c r="C95" s="23" t="str">
        <x:v>WooCommerce</x:v>
      </x:c>
      <x:c r="D95" s="23" t="str">
        <x:v>Julie Leroy</x:v>
      </x:c>
      <x:c r="E95" s="23" t="str">
        <x:v>julie.leroy13@email.fr</x:v>
      </x:c>
      <x:c r="F95" s="23" t="str">
        <x:v>France</x:v>
      </x:c>
      <x:c r="G95" s="23" t="str">
        <x:v>Lampe LED design</x:v>
      </x:c>
      <x:c r="H95" s="23" t="str">
        <x:v>SKU-002</x:v>
      </x:c>
      <x:c r="I95" s="23" t="str">
        <x:v>CJ Dropshipping</x:v>
      </x:c>
      <x:c r="J95" s="23" t="n">
        <x:v>1</x:v>
      </x:c>
      <x:c r="K95" s="25" t="n">
        <x:v>8.5</x:v>
      </x:c>
      <x:c r="L95" s="25" t="n">
        <x:v>4.24</x:v>
      </x:c>
      <x:c r="M95" s="25" t="n">
        <x:v>1.61</x:v>
      </x:c>
      <x:c r="N95" s="25" t="n">
        <x:v>1.05</x:v>
      </x:c>
      <x:c r="O95" s="25" t="n">
        <x:v>29.9</x:v>
      </x:c>
      <x:c r="P95" s="25" t="n">
        <x:v>5.03</x:v>
      </x:c>
      <x:c r="Q95" s="23" t="str">
        <x:v>Livrée</x:v>
      </x:c>
      <x:c r="R95" s="23" t="str">
        <x:v>TRK00000092</x:v>
      </x:c>
      <x:c r="S95" s="25" t="n">
        <x:f>K95+L95+M95+N95+P95</x:f>
        <x:v>20.43</x:v>
      </x:c>
      <x:c r="T95" s="25" t="n">
        <x:f>O95-S95</x:f>
        <x:v>9.469999999999999</x:v>
      </x:c>
      <x:c r="U95" s="29" t="n">
        <x:f>IF(O95=0,0,T95/O95)</x:f>
        <x:v>0.31672240802675583</x:v>
      </x:c>
      <x:c r="V95" s="23"/>
    </x:row>
    <x:row r="96">
      <x:c r="A96" s="23" t="str">
        <x:v>CMD-0093</x:v>
      </x:c>
      <x:c r="B96" s="23" t="str">
        <x:v>28/04/2026</x:v>
      </x:c>
      <x:c r="C96" s="23" t="str">
        <x:v>eBay</x:v>
      </x:c>
      <x:c r="D96" s="23" t="str">
        <x:v>Léa Vincent</x:v>
      </x:c>
      <x:c r="E96" s="23" t="str">
        <x:v>léa.vincent15@email.fr</x:v>
      </x:c>
      <x:c r="F96" s="23" t="str">
        <x:v>France</x:v>
      </x:c>
      <x:c r="G96" s="23" t="str">
        <x:v>Miroir LED maquillage</x:v>
      </x:c>
      <x:c r="H96" s="23" t="str">
        <x:v>SKU-012</x:v>
      </x:c>
      <x:c r="I96" s="23" t="str">
        <x:v>BigBuy</x:v>
      </x:c>
      <x:c r="J96" s="23" t="n">
        <x:v>1</x:v>
      </x:c>
      <x:c r="K96" s="25" t="n">
        <x:v>15.7</x:v>
      </x:c>
      <x:c r="L96" s="25" t="n">
        <x:v>6.4</x:v>
      </x:c>
      <x:c r="M96" s="25" t="n">
        <x:v>4.54</x:v>
      </x:c>
      <x:c r="N96" s="25" t="n">
        <x:v>1.67</x:v>
      </x:c>
      <x:c r="O96" s="25" t="n">
        <x:v>54.9</x:v>
      </x:c>
      <x:c r="P96" s="25" t="n">
        <x:v>1.05</x:v>
      </x:c>
      <x:c r="Q96" s="23" t="str">
        <x:v>Remboursée</x:v>
      </x:c>
      <x:c r="R96" s="23" t="str">
        <x:v>TRK00000093</x:v>
      </x:c>
      <x:c r="S96" s="25" t="n">
        <x:f>K96+L96+M96+N96+P96</x:f>
        <x:v>29.360000000000003</x:v>
      </x:c>
      <x:c r="T96" s="25" t="n">
        <x:f>O96-S96</x:f>
        <x:v>25.539999999999996</x:v>
      </x:c>
      <x:c r="U96" s="29" t="n">
        <x:f>IF(O96=0,0,T96/O96)</x:f>
        <x:v>0.46520947176684874</x:v>
      </x:c>
      <x:c r="V96" s="23"/>
    </x:row>
    <x:row r="97">
      <x:c r="A97" s="23" t="str">
        <x:v>CMD-0094</x:v>
      </x:c>
      <x:c r="B97" s="23" t="str">
        <x:v>24/01/2026</x:v>
      </x:c>
      <x:c r="C97" s="23" t="str">
        <x:v>Shopify</x:v>
      </x:c>
      <x:c r="D97" s="23" t="str">
        <x:v>Chloé Fournier</x:v>
      </x:c>
      <x:c r="E97" s="23" t="str">
        <x:v>chloé.fournier22@email.fr</x:v>
      </x:c>
      <x:c r="F97" s="23" t="str">
        <x:v>France</x:v>
      </x:c>
      <x:c r="G97" s="23" t="str">
        <x:v>Organisateur de bureau</x:v>
      </x:c>
      <x:c r="H97" s="23" t="str">
        <x:v>SKU-006</x:v>
      </x:c>
      <x:c r="I97" s="23" t="str">
        <x:v>Spocket</x:v>
      </x:c>
      <x:c r="J97" s="23" t="n">
        <x:v>1</x:v>
      </x:c>
      <x:c r="K97" s="25" t="n">
        <x:v>6.1</x:v>
      </x:c>
      <x:c r="L97" s="25" t="n">
        <x:v>5.06</x:v>
      </x:c>
      <x:c r="M97" s="25" t="n">
        <x:v>0.92</x:v>
      </x:c>
      <x:c r="N97" s="25" t="n">
        <x:v>0.92</x:v>
      </x:c>
      <x:c r="O97" s="25" t="n">
        <x:v>24.9</x:v>
      </x:c>
      <x:c r="P97" s="25" t="n">
        <x:v>7.38</x:v>
      </x:c>
      <x:c r="Q97" s="23" t="str">
        <x:v>En traitement</x:v>
      </x:c>
      <x:c r="R97" s="23" t="str">
        <x:v>TRK00000094</x:v>
      </x:c>
      <x:c r="S97" s="25" t="n">
        <x:f>K97+L97+M97+N97+P97</x:f>
        <x:v>20.38</x:v>
      </x:c>
      <x:c r="T97" s="25" t="n">
        <x:f>O97-S97</x:f>
        <x:v>4.52</x:v>
      </x:c>
      <x:c r="U97" s="29" t="n">
        <x:f>IF(O97=0,0,T97/O97)</x:f>
        <x:v>0.18152610441767067</x:v>
      </x:c>
      <x:c r="V97" s="23"/>
    </x:row>
    <x:row r="98">
      <x:c r="A98" s="23" t="str">
        <x:v>CMD-0095</x:v>
      </x:c>
      <x:c r="B98" s="23" t="str">
        <x:v>30/01/2026</x:v>
      </x:c>
      <x:c r="C98" s="23" t="str">
        <x:v>Shopify</x:v>
      </x:c>
      <x:c r="D98" s="23" t="str">
        <x:v>Antoine Petit</x:v>
      </x:c>
      <x:c r="E98" s="23" t="str">
        <x:v>antoine.petit7@email.fr</x:v>
      </x:c>
      <x:c r="F98" s="23" t="str">
        <x:v>France</x:v>
      </x:c>
      <x:c r="G98" s="23" t="str">
        <x:v>Écouteurs Bluetooth Pro</x:v>
      </x:c>
      <x:c r="H98" s="23" t="str">
        <x:v>SKU-001</x:v>
      </x:c>
      <x:c r="I98" s="23" t="str">
        <x:v>AliExpress</x:v>
      </x:c>
      <x:c r="J98" s="23" t="n">
        <x:v>1</x:v>
      </x:c>
      <x:c r="K98" s="25" t="n">
        <x:v>11.9</x:v>
      </x:c>
      <x:c r="L98" s="25" t="n">
        <x:v>4.19</x:v>
      </x:c>
      <x:c r="M98" s="25" t="n">
        <x:v>1.55</x:v>
      </x:c>
      <x:c r="N98" s="25" t="n">
        <x:v>1.3</x:v>
      </x:c>
      <x:c r="O98" s="25" t="n">
        <x:v>39.9</x:v>
      </x:c>
      <x:c r="P98" s="25" t="n">
        <x:v>7.36</x:v>
      </x:c>
      <x:c r="Q98" s="23" t="str">
        <x:v>Payée</x:v>
      </x:c>
      <x:c r="R98" s="23" t="str">
        <x:v>TRK00000095</x:v>
      </x:c>
      <x:c r="S98" s="25" t="n">
        <x:f>K98+L98+M98+N98+P98</x:f>
        <x:v>26.3</x:v>
      </x:c>
      <x:c r="T98" s="25" t="n">
        <x:f>O98-S98</x:f>
        <x:v>13.599999999999998</x:v>
      </x:c>
      <x:c r="U98" s="29" t="n">
        <x:f>IF(O98=0,0,T98/O98)</x:f>
        <x:v>0.3408521303258145</x:v>
      </x:c>
      <x:c r="V98" s="23"/>
    </x:row>
    <x:row r="99">
      <x:c r="A99" s="23" t="str">
        <x:v>CMD-0096</x:v>
      </x:c>
      <x:c r="B99" s="23" t="str">
        <x:v>09/01/2026</x:v>
      </x:c>
      <x:c r="C99" s="23" t="str">
        <x:v>eBay</x:v>
      </x:c>
      <x:c r="D99" s="23" t="str">
        <x:v>Léa Michel</x:v>
      </x:c>
      <x:c r="E99" s="23" t="str">
        <x:v>léa.michel6@email.fr</x:v>
      </x:c>
      <x:c r="F99" s="23" t="str">
        <x:v>France</x:v>
      </x:c>
      <x:c r="G99" s="23" t="str">
        <x:v>Tapis de yoga antidérapant</x:v>
      </x:c>
      <x:c r="H99" s="23" t="str">
        <x:v>SKU-008</x:v>
      </x:c>
      <x:c r="I99" s="23" t="str">
        <x:v>BigBuy</x:v>
      </x:c>
      <x:c r="J99" s="23" t="n">
        <x:v>3</x:v>
      </x:c>
      <x:c r="K99" s="25" t="n">
        <x:v>37.2</x:v>
      </x:c>
      <x:c r="L99" s="25" t="n">
        <x:v>7.16</x:v>
      </x:c>
      <x:c r="M99" s="25" t="n">
        <x:v>4.9</x:v>
      </x:c>
      <x:c r="N99" s="25" t="n">
        <x:v>3.67</x:v>
      </x:c>
      <x:c r="O99" s="25" t="n">
        <x:v>134.7</x:v>
      </x:c>
      <x:c r="P99" s="25" t="n">
        <x:v>4.19</x:v>
      </x:c>
      <x:c r="Q99" s="23" t="str">
        <x:v>Expédiée</x:v>
      </x:c>
      <x:c r="R99" s="23" t="str">
        <x:v>TRK00000096</x:v>
      </x:c>
      <x:c r="S99" s="25" t="n">
        <x:f>K99+L99+M99+N99+P99</x:f>
        <x:v>57.12</x:v>
      </x:c>
      <x:c r="T99" s="25" t="n">
        <x:f>O99-S99</x:f>
        <x:v>77.57999999999998</x:v>
      </x:c>
      <x:c r="U99" s="29" t="n">
        <x:f>IF(O99=0,0,T99/O99)</x:f>
        <x:v>0.575946547884187</x:v>
      </x:c>
      <x:c r="V99" s="23"/>
    </x:row>
    <x:row r="100">
      <x:c r="A100" s="23" t="str">
        <x:v>CMD-0097</x:v>
      </x:c>
      <x:c r="B100" s="23" t="str">
        <x:v>02/05/2026</x:v>
      </x:c>
      <x:c r="C100" s="23" t="str">
        <x:v>Shopify</x:v>
      </x:c>
      <x:c r="D100" s="23" t="str">
        <x:v>Léa Vincent</x:v>
      </x:c>
      <x:c r="E100" s="23" t="str">
        <x:v>léa.vincent15@email.fr</x:v>
      </x:c>
      <x:c r="F100" s="23" t="str">
        <x:v>France</x:v>
      </x:c>
      <x:c r="G100" s="23" t="str">
        <x:v>Sac à dos antivol</x:v>
      </x:c>
      <x:c r="H100" s="23" t="str">
        <x:v>SKU-004</x:v>
      </x:c>
      <x:c r="I100" s="23" t="str">
        <x:v>BigBuy</x:v>
      </x:c>
      <x:c r="J100" s="23" t="n">
        <x:v>2</x:v>
      </x:c>
      <x:c r="K100" s="25" t="n">
        <x:v>36</x:v>
      </x:c>
      <x:c r="L100" s="25" t="n">
        <x:v>4.88</x:v>
      </x:c>
      <x:c r="M100" s="25" t="n">
        <x:v>8.79</x:v>
      </x:c>
      <x:c r="N100" s="25" t="n">
        <x:v>3.29</x:v>
      </x:c>
      <x:c r="O100" s="25" t="n">
        <x:v>119.8</x:v>
      </x:c>
      <x:c r="P100" s="25" t="n">
        <x:v>5.83</x:v>
      </x:c>
      <x:c r="Q100" s="23" t="str">
        <x:v>Expédiée</x:v>
      </x:c>
      <x:c r="R100" s="23" t="str">
        <x:v>TRK00000097</x:v>
      </x:c>
      <x:c r="S100" s="25" t="n">
        <x:f>K100+L100+M100+N100+P100</x:f>
        <x:v>58.79</x:v>
      </x:c>
      <x:c r="T100" s="25" t="n">
        <x:f>O100-S100</x:f>
        <x:v>61.01</x:v>
      </x:c>
      <x:c r="U100" s="29" t="n">
        <x:f>IF(O100=0,0,T100/O100)</x:f>
        <x:v>0.5092654424040066</x:v>
      </x:c>
      <x:c r="V100" s="23"/>
    </x:row>
    <x:row r="101">
      <x:c r="A101" s="23" t="str">
        <x:v>CMD-0098</x:v>
      </x:c>
      <x:c r="B101" s="23" t="str">
        <x:v>16/01/2026</x:v>
      </x:c>
      <x:c r="C101" s="23" t="str">
        <x:v>Shopify</x:v>
      </x:c>
      <x:c r="D101" s="23" t="str">
        <x:v>Chloé Dubois</x:v>
      </x:c>
      <x:c r="E101" s="23" t="str">
        <x:v>chloé.dubois10@email.fr</x:v>
      </x:c>
      <x:c r="F101" s="23" t="str">
        <x:v>France</x:v>
      </x:c>
      <x:c r="G101" s="23" t="str">
        <x:v>Montre connectée sport</x:v>
      </x:c>
      <x:c r="H101" s="23" t="str">
        <x:v>SKU-007</x:v>
      </x:c>
      <x:c r="I101" s="23" t="str">
        <x:v>AliExpress</x:v>
      </x:c>
      <x:c r="J101" s="23" t="n">
        <x:v>3</x:v>
      </x:c>
      <x:c r="K101" s="25" t="n">
        <x:v>67.5</x:v>
      </x:c>
      <x:c r="L101" s="25" t="n">
        <x:v>6.18</x:v>
      </x:c>
      <x:c r="M101" s="25" t="n">
        <x:v>13.43</x:v>
      </x:c>
      <x:c r="N101" s="25" t="n">
        <x:v>6.29</x:v>
      </x:c>
      <x:c r="O101" s="25" t="n">
        <x:v>239.70000000000002</x:v>
      </x:c>
      <x:c r="P101" s="25" t="n">
        <x:v>3.75</x:v>
      </x:c>
      <x:c r="Q101" s="23" t="str">
        <x:v>Expédiée</x:v>
      </x:c>
      <x:c r="R101" s="23" t="str">
        <x:v>TRK00000098</x:v>
      </x:c>
      <x:c r="S101" s="25" t="n">
        <x:f>K101+L101+M101+N101+P101</x:f>
        <x:v>97.15000000000002</x:v>
      </x:c>
      <x:c r="T101" s="25" t="n">
        <x:f>O101-S101</x:f>
        <x:v>142.55</x:v>
      </x:c>
      <x:c r="U101" s="29" t="n">
        <x:f>IF(O101=0,0,T101/O101)</x:f>
        <x:v>0.5947017104714226</x:v>
      </x:c>
      <x:c r="V101" s="23"/>
    </x:row>
    <x:row r="102">
      <x:c r="A102" s="23" t="str">
        <x:v>CMD-0099</x:v>
      </x:c>
      <x:c r="B102" s="23" t="str">
        <x:v>13/04/2026</x:v>
      </x:c>
      <x:c r="C102" s="23" t="str">
        <x:v>Amazon</x:v>
      </x:c>
      <x:c r="D102" s="23" t="str">
        <x:v>Camille Bertrand</x:v>
      </x:c>
      <x:c r="E102" s="23" t="str">
        <x:v>camille.bertrand29@email.fr</x:v>
      </x:c>
      <x:c r="F102" s="23" t="str">
        <x:v>France</x:v>
      </x:c>
      <x:c r="G102" s="23" t="str">
        <x:v>Sac à dos antivol</x:v>
      </x:c>
      <x:c r="H102" s="23" t="str">
        <x:v>SKU-004</x:v>
      </x:c>
      <x:c r="I102" s="23" t="str">
        <x:v>BigBuy</x:v>
      </x:c>
      <x:c r="J102" s="23" t="n">
        <x:v>2</x:v>
      </x:c>
      <x:c r="K102" s="25" t="n">
        <x:v>36</x:v>
      </x:c>
      <x:c r="L102" s="25" t="n">
        <x:v>4.2</x:v>
      </x:c>
      <x:c r="M102" s="25" t="n">
        <x:v>4.77</x:v>
      </x:c>
      <x:c r="N102" s="25" t="n">
        <x:v>3.29</x:v>
      </x:c>
      <x:c r="O102" s="25" t="n">
        <x:v>119.8</x:v>
      </x:c>
      <x:c r="P102" s="25" t="n">
        <x:v>0.05</x:v>
      </x:c>
      <x:c r="Q102" s="23" t="str">
        <x:v>Livrée</x:v>
      </x:c>
      <x:c r="R102" s="23" t="str">
        <x:v>TRK00000099</x:v>
      </x:c>
      <x:c r="S102" s="25" t="n">
        <x:f>K102+L102+M102+N102+P102</x:f>
        <x:v>48.309999999999995</x:v>
      </x:c>
      <x:c r="T102" s="25" t="n">
        <x:f>O102-S102</x:f>
        <x:v>71.49000000000001</x:v>
      </x:c>
      <x:c r="U102" s="29" t="n">
        <x:f>IF(O102=0,0,T102/O102)</x:f>
        <x:v>0.5967445742904842</x:v>
      </x:c>
      <x:c r="V102" s="23"/>
    </x:row>
    <x:row r="103">
      <x:c r="A103" s="23" t="str">
        <x:v>CMD-0100</x:v>
      </x:c>
      <x:c r="B103" s="23" t="str">
        <x:v>09/02/2026</x:v>
      </x:c>
      <x:c r="C103" s="23" t="str">
        <x:v>TikTok Shop</x:v>
      </x:c>
      <x:c r="D103" s="23" t="str">
        <x:v>Hugo Laurent</x:v>
      </x:c>
      <x:c r="E103" s="23" t="str">
        <x:v>hugo.laurent9@email.fr</x:v>
      </x:c>
      <x:c r="F103" s="23" t="str">
        <x:v>France</x:v>
      </x:c>
      <x:c r="G103" s="23" t="str">
        <x:v>Sac à dos antivol</x:v>
      </x:c>
      <x:c r="H103" s="23" t="str">
        <x:v>SKU-004</x:v>
      </x:c>
      <x:c r="I103" s="23" t="str">
        <x:v>BigBuy</x:v>
      </x:c>
      <x:c r="J103" s="23" t="n">
        <x:v>1</x:v>
      </x:c>
      <x:c r="K103" s="25" t="n">
        <x:v>18</x:v>
      </x:c>
      <x:c r="L103" s="25" t="n">
        <x:v>3.27</x:v>
      </x:c>
      <x:c r="M103" s="25" t="n">
        <x:v>3.93</x:v>
      </x:c>
      <x:c r="N103" s="25" t="n">
        <x:v>1.8</x:v>
      </x:c>
      <x:c r="O103" s="25" t="n">
        <x:v>59.9</x:v>
      </x:c>
      <x:c r="P103" s="25" t="n">
        <x:v>7.12</x:v>
      </x:c>
      <x:c r="Q103" s="23" t="str">
        <x:v>Expédiée</x:v>
      </x:c>
      <x:c r="R103" s="23" t="str">
        <x:v>TRK00000100</x:v>
      </x:c>
      <x:c r="S103" s="25" t="n">
        <x:f>K103+L103+M103+N103+P103</x:f>
        <x:v>34.12</x:v>
      </x:c>
      <x:c r="T103" s="25" t="n">
        <x:f>O103-S103</x:f>
        <x:v>25.78</x:v>
      </x:c>
      <x:c r="U103" s="29" t="n">
        <x:f>IF(O103=0,0,T103/O103)</x:f>
        <x:v>0.4303839732888147</x:v>
      </x:c>
      <x:c r="V103" s="23"/>
    </x:row>
    <x:row r="104">
      <x:c r="K104" s="26"/>
      <x:c r="L104" s="26"/>
      <x:c r="M104" s="26"/>
      <x:c r="N104" s="26"/>
      <x:c r="O104" s="26"/>
      <x:c r="P104" s="26"/>
      <x:c r="S104" s="26"/>
      <x:c r="T104" s="26"/>
      <x:c r="U104" s="30"/>
    </x:row>
    <x:row r="105">
      <x:c r="K105" s="26"/>
      <x:c r="L105" s="26"/>
      <x:c r="M105" s="26"/>
      <x:c r="N105" s="26"/>
      <x:c r="O105" s="26"/>
      <x:c r="P105" s="26"/>
      <x:c r="S105" s="26"/>
      <x:c r="T105" s="26"/>
      <x:c r="U105" s="30"/>
    </x:row>
    <x:row r="106">
      <x:c r="K106" s="26"/>
      <x:c r="L106" s="26"/>
      <x:c r="M106" s="26"/>
      <x:c r="N106" s="26"/>
      <x:c r="O106" s="26"/>
      <x:c r="P106" s="26"/>
      <x:c r="S106" s="26"/>
      <x:c r="T106" s="26"/>
      <x:c r="U106" s="30"/>
    </x:row>
    <x:row r="107">
      <x:c r="K107" s="26"/>
      <x:c r="L107" s="26"/>
      <x:c r="M107" s="26"/>
      <x:c r="N107" s="26"/>
      <x:c r="O107" s="26"/>
      <x:c r="P107" s="26"/>
      <x:c r="S107" s="26"/>
      <x:c r="T107" s="26"/>
      <x:c r="U107" s="30"/>
    </x:row>
    <x:row r="108">
      <x:c r="K108" s="26"/>
      <x:c r="L108" s="26"/>
      <x:c r="M108" s="26"/>
      <x:c r="N108" s="26"/>
      <x:c r="O108" s="26"/>
      <x:c r="P108" s="26"/>
      <x:c r="S108" s="26"/>
      <x:c r="T108" s="26"/>
      <x:c r="U108" s="30"/>
    </x:row>
    <x:row r="109">
      <x:c r="K109" s="26"/>
      <x:c r="L109" s="26"/>
      <x:c r="M109" s="26"/>
      <x:c r="N109" s="26"/>
      <x:c r="O109" s="26"/>
      <x:c r="P109" s="26"/>
      <x:c r="S109" s="26"/>
      <x:c r="T109" s="26"/>
      <x:c r="U109" s="30"/>
    </x:row>
    <x:row r="110">
      <x:c r="K110" s="26"/>
      <x:c r="L110" s="26"/>
      <x:c r="M110" s="26"/>
      <x:c r="N110" s="26"/>
      <x:c r="O110" s="26"/>
      <x:c r="P110" s="26"/>
      <x:c r="S110" s="26"/>
      <x:c r="T110" s="26"/>
      <x:c r="U110" s="30"/>
    </x:row>
    <x:row r="111">
      <x:c r="K111" s="26"/>
      <x:c r="L111" s="26"/>
      <x:c r="M111" s="26"/>
      <x:c r="N111" s="26"/>
      <x:c r="O111" s="26"/>
      <x:c r="P111" s="26"/>
      <x:c r="S111" s="26"/>
      <x:c r="T111" s="26"/>
      <x:c r="U111" s="30"/>
    </x:row>
    <x:row r="112">
      <x:c r="K112" s="26"/>
      <x:c r="L112" s="26"/>
      <x:c r="M112" s="26"/>
      <x:c r="N112" s="26"/>
      <x:c r="O112" s="26"/>
      <x:c r="P112" s="26"/>
      <x:c r="S112" s="26"/>
      <x:c r="T112" s="26"/>
      <x:c r="U112" s="30"/>
    </x:row>
    <x:row r="113">
      <x:c r="K113" s="26"/>
      <x:c r="L113" s="26"/>
      <x:c r="M113" s="26"/>
      <x:c r="N113" s="26"/>
      <x:c r="O113" s="26"/>
      <x:c r="P113" s="26"/>
      <x:c r="S113" s="26"/>
      <x:c r="T113" s="26"/>
      <x:c r="U113" s="30"/>
    </x:row>
    <x:row r="114">
      <x:c r="K114" s="26"/>
      <x:c r="L114" s="26"/>
      <x:c r="M114" s="26"/>
      <x:c r="N114" s="26"/>
      <x:c r="O114" s="26"/>
      <x:c r="P114" s="26"/>
      <x:c r="S114" s="26"/>
      <x:c r="T114" s="26"/>
      <x:c r="U114" s="30"/>
    </x:row>
    <x:row r="115">
      <x:c r="K115" s="26"/>
      <x:c r="L115" s="26"/>
      <x:c r="M115" s="26"/>
      <x:c r="N115" s="26"/>
      <x:c r="O115" s="26"/>
      <x:c r="P115" s="26"/>
      <x:c r="S115" s="26"/>
      <x:c r="T115" s="26"/>
      <x:c r="U115" s="30"/>
    </x:row>
    <x:row r="116">
      <x:c r="K116" s="26"/>
      <x:c r="L116" s="26"/>
      <x:c r="M116" s="26"/>
      <x:c r="N116" s="26"/>
      <x:c r="O116" s="26"/>
      <x:c r="P116" s="26"/>
      <x:c r="S116" s="26"/>
      <x:c r="T116" s="26"/>
      <x:c r="U116" s="30"/>
    </x:row>
    <x:row r="117">
      <x:c r="K117" s="26"/>
      <x:c r="L117" s="26"/>
      <x:c r="M117" s="26"/>
      <x:c r="N117" s="26"/>
      <x:c r="O117" s="26"/>
      <x:c r="P117" s="26"/>
      <x:c r="S117" s="26"/>
      <x:c r="T117" s="26"/>
      <x:c r="U117" s="30"/>
    </x:row>
    <x:row r="118">
      <x:c r="K118" s="26"/>
      <x:c r="L118" s="26"/>
      <x:c r="M118" s="26"/>
      <x:c r="N118" s="26"/>
      <x:c r="O118" s="26"/>
      <x:c r="P118" s="26"/>
      <x:c r="S118" s="26"/>
      <x:c r="T118" s="26"/>
      <x:c r="U118" s="30"/>
    </x:row>
    <x:row r="119">
      <x:c r="K119" s="26"/>
      <x:c r="L119" s="26"/>
      <x:c r="M119" s="26"/>
      <x:c r="N119" s="26"/>
      <x:c r="O119" s="26"/>
      <x:c r="P119" s="26"/>
      <x:c r="S119" s="26"/>
      <x:c r="T119" s="26"/>
      <x:c r="U119" s="30"/>
    </x:row>
    <x:row r="120">
      <x:c r="K120" s="26"/>
      <x:c r="L120" s="26"/>
      <x:c r="M120" s="26"/>
      <x:c r="N120" s="26"/>
      <x:c r="O120" s="26"/>
      <x:c r="P120" s="26"/>
      <x:c r="S120" s="26"/>
      <x:c r="T120" s="26"/>
      <x:c r="U120" s="30"/>
    </x:row>
    <x:row r="121">
      <x:c r="K121" s="26"/>
      <x:c r="L121" s="26"/>
      <x:c r="M121" s="26"/>
      <x:c r="N121" s="26"/>
      <x:c r="O121" s="26"/>
      <x:c r="P121" s="26"/>
      <x:c r="S121" s="26"/>
      <x:c r="T121" s="26"/>
      <x:c r="U121" s="30"/>
    </x:row>
    <x:row r="122">
      <x:c r="K122" s="26"/>
      <x:c r="L122" s="26"/>
      <x:c r="M122" s="26"/>
      <x:c r="N122" s="26"/>
      <x:c r="O122" s="26"/>
      <x:c r="P122" s="26"/>
      <x:c r="S122" s="26"/>
      <x:c r="T122" s="26"/>
      <x:c r="U122" s="30"/>
    </x:row>
    <x:row r="123">
      <x:c r="K123" s="26"/>
      <x:c r="L123" s="26"/>
      <x:c r="M123" s="26"/>
      <x:c r="N123" s="26"/>
      <x:c r="O123" s="26"/>
      <x:c r="P123" s="26"/>
      <x:c r="S123" s="26"/>
      <x:c r="T123" s="26"/>
      <x:c r="U123" s="30"/>
    </x:row>
    <x:row r="124">
      <x:c r="K124" s="26"/>
      <x:c r="L124" s="26"/>
      <x:c r="M124" s="26"/>
      <x:c r="N124" s="26"/>
      <x:c r="O124" s="26"/>
      <x:c r="P124" s="26"/>
      <x:c r="S124" s="26"/>
      <x:c r="T124" s="26"/>
      <x:c r="U124" s="30"/>
    </x:row>
    <x:row r="125">
      <x:c r="K125" s="26"/>
      <x:c r="L125" s="26"/>
      <x:c r="M125" s="26"/>
      <x:c r="N125" s="26"/>
      <x:c r="O125" s="26"/>
      <x:c r="P125" s="26"/>
      <x:c r="S125" s="26"/>
      <x:c r="T125" s="26"/>
      <x:c r="U125" s="30"/>
    </x:row>
    <x:row r="126">
      <x:c r="K126" s="26"/>
      <x:c r="L126" s="26"/>
      <x:c r="M126" s="26"/>
      <x:c r="N126" s="26"/>
      <x:c r="O126" s="26"/>
      <x:c r="P126" s="26"/>
      <x:c r="S126" s="26"/>
      <x:c r="T126" s="26"/>
      <x:c r="U126" s="30"/>
    </x:row>
    <x:row r="127">
      <x:c r="K127" s="26"/>
      <x:c r="L127" s="26"/>
      <x:c r="M127" s="26"/>
      <x:c r="N127" s="26"/>
      <x:c r="O127" s="26"/>
      <x:c r="P127" s="26"/>
      <x:c r="S127" s="26"/>
      <x:c r="T127" s="26"/>
      <x:c r="U127" s="30"/>
    </x:row>
    <x:row r="128">
      <x:c r="K128" s="26"/>
      <x:c r="L128" s="26"/>
      <x:c r="M128" s="26"/>
      <x:c r="N128" s="26"/>
      <x:c r="O128" s="26"/>
      <x:c r="P128" s="26"/>
      <x:c r="S128" s="26"/>
      <x:c r="T128" s="26"/>
      <x:c r="U128" s="30"/>
    </x:row>
    <x:row r="129">
      <x:c r="K129" s="26"/>
      <x:c r="L129" s="26"/>
      <x:c r="M129" s="26"/>
      <x:c r="N129" s="26"/>
      <x:c r="O129" s="26"/>
      <x:c r="P129" s="26"/>
      <x:c r="S129" s="26"/>
      <x:c r="T129" s="26"/>
      <x:c r="U129" s="30"/>
    </x:row>
    <x:row r="130">
      <x:c r="K130" s="26"/>
      <x:c r="L130" s="26"/>
      <x:c r="M130" s="26"/>
      <x:c r="N130" s="26"/>
      <x:c r="O130" s="26"/>
      <x:c r="P130" s="26"/>
      <x:c r="S130" s="26"/>
      <x:c r="T130" s="26"/>
      <x:c r="U130" s="30"/>
    </x:row>
    <x:row r="131">
      <x:c r="K131" s="26"/>
      <x:c r="L131" s="26"/>
      <x:c r="M131" s="26"/>
      <x:c r="N131" s="26"/>
      <x:c r="O131" s="26"/>
      <x:c r="P131" s="26"/>
      <x:c r="S131" s="26"/>
      <x:c r="T131" s="26"/>
      <x:c r="U131" s="30"/>
    </x:row>
    <x:row r="132">
      <x:c r="K132" s="26"/>
      <x:c r="L132" s="26"/>
      <x:c r="M132" s="26"/>
      <x:c r="N132" s="26"/>
      <x:c r="O132" s="26"/>
      <x:c r="P132" s="26"/>
      <x:c r="S132" s="26"/>
      <x:c r="T132" s="26"/>
      <x:c r="U132" s="30"/>
    </x:row>
    <x:row r="133">
      <x:c r="K133" s="26"/>
      <x:c r="L133" s="26"/>
      <x:c r="M133" s="26"/>
      <x:c r="N133" s="26"/>
      <x:c r="O133" s="26"/>
      <x:c r="P133" s="26"/>
      <x:c r="S133" s="26"/>
      <x:c r="T133" s="26"/>
      <x:c r="U133" s="30"/>
    </x:row>
    <x:row r="134">
      <x:c r="K134" s="26"/>
      <x:c r="L134" s="26"/>
      <x:c r="M134" s="26"/>
      <x:c r="N134" s="26"/>
      <x:c r="O134" s="26"/>
      <x:c r="P134" s="26"/>
      <x:c r="S134" s="26"/>
      <x:c r="T134" s="26"/>
      <x:c r="U134" s="30"/>
    </x:row>
    <x:row r="135">
      <x:c r="K135" s="26"/>
      <x:c r="L135" s="26"/>
      <x:c r="M135" s="26"/>
      <x:c r="N135" s="26"/>
      <x:c r="O135" s="26"/>
      <x:c r="P135" s="26"/>
      <x:c r="S135" s="26"/>
      <x:c r="T135" s="26"/>
      <x:c r="U135" s="30"/>
    </x:row>
    <x:row r="136">
      <x:c r="K136" s="26"/>
      <x:c r="L136" s="26"/>
      <x:c r="M136" s="26"/>
      <x:c r="N136" s="26"/>
      <x:c r="O136" s="26"/>
      <x:c r="P136" s="26"/>
      <x:c r="S136" s="26"/>
      <x:c r="T136" s="26"/>
      <x:c r="U136" s="30"/>
    </x:row>
    <x:row r="137">
      <x:c r="K137" s="26"/>
      <x:c r="L137" s="26"/>
      <x:c r="M137" s="26"/>
      <x:c r="N137" s="26"/>
      <x:c r="O137" s="26"/>
      <x:c r="P137" s="26"/>
      <x:c r="S137" s="26"/>
      <x:c r="T137" s="26"/>
      <x:c r="U137" s="30"/>
    </x:row>
    <x:row r="138">
      <x:c r="K138" s="26"/>
      <x:c r="L138" s="26"/>
      <x:c r="M138" s="26"/>
      <x:c r="N138" s="26"/>
      <x:c r="O138" s="26"/>
      <x:c r="P138" s="26"/>
      <x:c r="S138" s="26"/>
      <x:c r="T138" s="26"/>
      <x:c r="U138" s="30"/>
    </x:row>
    <x:row r="139">
      <x:c r="K139" s="26"/>
      <x:c r="L139" s="26"/>
      <x:c r="M139" s="26"/>
      <x:c r="N139" s="26"/>
      <x:c r="O139" s="26"/>
      <x:c r="P139" s="26"/>
      <x:c r="S139" s="26"/>
      <x:c r="T139" s="26"/>
      <x:c r="U139" s="30"/>
    </x:row>
    <x:row r="140">
      <x:c r="K140" s="26"/>
      <x:c r="L140" s="26"/>
      <x:c r="M140" s="26"/>
      <x:c r="N140" s="26"/>
      <x:c r="O140" s="26"/>
      <x:c r="P140" s="26"/>
      <x:c r="S140" s="26"/>
      <x:c r="T140" s="26"/>
      <x:c r="U140" s="30"/>
    </x:row>
    <x:row r="141">
      <x:c r="K141" s="26"/>
      <x:c r="L141" s="26"/>
      <x:c r="M141" s="26"/>
      <x:c r="N141" s="26"/>
      <x:c r="O141" s="26"/>
      <x:c r="P141" s="26"/>
      <x:c r="S141" s="26"/>
      <x:c r="T141" s="26"/>
      <x:c r="U141" s="30"/>
    </x:row>
    <x:row r="142">
      <x:c r="K142" s="26"/>
      <x:c r="L142" s="26"/>
      <x:c r="M142" s="26"/>
      <x:c r="N142" s="26"/>
      <x:c r="O142" s="26"/>
      <x:c r="P142" s="26"/>
      <x:c r="S142" s="26"/>
      <x:c r="T142" s="26"/>
      <x:c r="U142" s="30"/>
    </x:row>
    <x:row r="143">
      <x:c r="K143" s="26"/>
      <x:c r="L143" s="26"/>
      <x:c r="M143" s="26"/>
      <x:c r="N143" s="26"/>
      <x:c r="O143" s="26"/>
      <x:c r="P143" s="26"/>
      <x:c r="S143" s="26"/>
      <x:c r="T143" s="26"/>
      <x:c r="U143" s="30"/>
    </x:row>
    <x:row r="144">
      <x:c r="K144" s="26"/>
      <x:c r="L144" s="26"/>
      <x:c r="M144" s="26"/>
      <x:c r="N144" s="26"/>
      <x:c r="O144" s="26"/>
      <x:c r="P144" s="26"/>
      <x:c r="S144" s="26"/>
      <x:c r="T144" s="26"/>
      <x:c r="U144" s="30"/>
    </x:row>
    <x:row r="145">
      <x:c r="K145" s="26"/>
      <x:c r="L145" s="26"/>
      <x:c r="M145" s="26"/>
      <x:c r="N145" s="26"/>
      <x:c r="O145" s="26"/>
      <x:c r="P145" s="26"/>
      <x:c r="S145" s="26"/>
      <x:c r="T145" s="26"/>
      <x:c r="U145" s="30"/>
    </x:row>
    <x:row r="146">
      <x:c r="K146" s="26"/>
      <x:c r="L146" s="26"/>
      <x:c r="M146" s="26"/>
      <x:c r="N146" s="26"/>
      <x:c r="O146" s="26"/>
      <x:c r="P146" s="26"/>
      <x:c r="S146" s="26"/>
      <x:c r="T146" s="26"/>
      <x:c r="U146" s="30"/>
    </x:row>
    <x:row r="147">
      <x:c r="K147" s="26"/>
      <x:c r="L147" s="26"/>
      <x:c r="M147" s="26"/>
      <x:c r="N147" s="26"/>
      <x:c r="O147" s="26"/>
      <x:c r="P147" s="26"/>
      <x:c r="S147" s="26"/>
      <x:c r="T147" s="26"/>
      <x:c r="U147" s="30"/>
    </x:row>
    <x:row r="148">
      <x:c r="K148" s="26"/>
      <x:c r="L148" s="26"/>
      <x:c r="M148" s="26"/>
      <x:c r="N148" s="26"/>
      <x:c r="O148" s="26"/>
      <x:c r="P148" s="26"/>
      <x:c r="S148" s="26"/>
      <x:c r="T148" s="26"/>
      <x:c r="U148" s="30"/>
    </x:row>
    <x:row r="149">
      <x:c r="K149" s="26"/>
      <x:c r="L149" s="26"/>
      <x:c r="M149" s="26"/>
      <x:c r="N149" s="26"/>
      <x:c r="O149" s="26"/>
      <x:c r="P149" s="26"/>
      <x:c r="S149" s="26"/>
      <x:c r="T149" s="26"/>
      <x:c r="U149" s="30"/>
    </x:row>
    <x:row r="150">
      <x:c r="K150" s="26"/>
      <x:c r="L150" s="26"/>
      <x:c r="M150" s="26"/>
      <x:c r="N150" s="26"/>
      <x:c r="O150" s="26"/>
      <x:c r="P150" s="26"/>
      <x:c r="S150" s="26"/>
      <x:c r="T150" s="26"/>
      <x:c r="U150" s="30"/>
    </x:row>
  </x:sheetData>
  <x:mergeCells>
    <x:mergeCell ref="A1:V1"/>
  </x:mergeCells>
  <x:conditionalFormatting sqref="U4:U200">
    <x:cfRule type="colorScale" priority="1">
      <x:colorScale>
        <x:cfvo type="min"/>
        <x:cfvo type="percentile" val="50"/>
        <x:cfvo type="max"/>
        <x:color rgb="FFFECACA"/>
        <x:color rgb="FFFEF3C7"/>
        <x:color rgb="FFDCFCE7"/>
      </x:colorScale>
    </x:cfRule>
  </x:conditionalFormatting>
  <x:conditionalFormatting sqref="T4:T200">
    <x:cfRule type="cellIs" dxfId="0" priority="2" operator="lessThan">
      <x:formula>0</x:formula>
    </x:cfRule>
  </x:conditionalFormatting>
  <x:dataValidations count="2">
    <x:dataValidation type="list" sqref="Q4:Q200">
      <x:formula1>"En attente,Payée,En traitement,Expédiée,Livrée,Annulée,Remboursée"</x:formula1>
    </x:dataValidation>
    <x:dataValidation type="list" sqref="C4:C200">
      <x:formula1>"Shopify,WooCommerce,Amazon,Etsy,TikTok Shop,eBay"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3ddd1a3155643be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5.75" hidden="0" customWidth="1"/>
    <x:col min="2" max="2" width="22.5" hidden="0" customWidth="1"/>
    <x:col min="3" max="3" width="10" hidden="0" customWidth="1"/>
    <x:col min="4" max="4" width="12.5" hidden="0" customWidth="1"/>
    <x:col min="5" max="5" width="11.380000114440918" hidden="0" customWidth="1"/>
    <x:col min="6" max="6" width="11.880000114440918" hidden="0" customWidth="1"/>
    <x:col min="7" max="7" width="16.6299991607666" hidden="0" customWidth="1"/>
    <x:col min="8" max="8" width="5.130000114440918" hidden="0" customWidth="1"/>
    <x:col min="9" max="9" width="6.75" hidden="0" customWidth="1"/>
    <x:col min="10" max="10" width="7.25" hidden="0" customWidth="1"/>
    <x:col min="11" max="11" width="11.630000114440918" hidden="0" customWidth="1"/>
  </x:cols>
  <x:sheetData>
    <x:row r="1" ht="28" customHeight="1">
      <x:c r="A1" s="8" t="str">
        <x:v>CATALOGUE PRODUITS</x:v>
      </x:c>
    </x:row>
    <x:row r="3">
      <x:c r="A3" s="18" t="str">
        <x:v>SKU</x:v>
      </x:c>
      <x:c r="B3" s="18" t="str">
        <x:v>Produit</x:v>
      </x:c>
      <x:c r="C3" s="18" t="str">
        <x:v>Catégorie</x:v>
      </x:c>
      <x:c r="D3" s="18" t="str">
        <x:v>Fournisseur</x:v>
      </x:c>
      <x:c r="E3" s="18" t="str">
        <x:v>Coût d'achat €</x:v>
      </x:c>
      <x:c r="F3" s="18" t="str">
        <x:v>Prix de vente €</x:v>
      </x:c>
      <x:c r="G3" s="18" t="str">
        <x:v>Délai livraison (jours)</x:v>
      </x:c>
      <x:c r="H3" s="18" t="str">
        <x:v>Statut</x:v>
      </x:c>
      <x:c r="I3" s="18" t="str">
        <x:v>Marge €</x:v>
      </x:c>
      <x:c r="J3" s="18" t="str">
        <x:v>Marge %</x:v>
      </x:c>
      <x:c r="K3" s="18" t="str">
        <x:v>Commentaires</x:v>
      </x:c>
    </x:row>
    <x:row r="4">
      <x:c r="A4" s="23" t="str">
        <x:v>SKU-001</x:v>
      </x:c>
      <x:c r="B4" s="23" t="str">
        <x:v>Écouteurs Bluetooth Pro</x:v>
      </x:c>
      <x:c r="C4" s="23" t="str">
        <x:v>Électronique</x:v>
      </x:c>
      <x:c r="D4" s="23" t="str">
        <x:v>AliExpress</x:v>
      </x:c>
      <x:c r="E4" s="25" t="n">
        <x:v>11.9</x:v>
      </x:c>
      <x:c r="F4" s="25" t="n">
        <x:v>39.9</x:v>
      </x:c>
      <x:c r="G4" s="23" t="n">
        <x:v>5</x:v>
      </x:c>
      <x:c r="H4" s="23" t="str">
        <x:v>Actif</x:v>
      </x:c>
      <x:c r="I4" s="25" t="n">
        <x:f>F4-E4</x:f>
        <x:v>28</x:v>
      </x:c>
      <x:c r="J4" s="29" t="n">
        <x:f>IF(F4=0,0,I4/F4)</x:f>
        <x:v>0.7017543859649124</x:v>
      </x:c>
      <x:c r="K4" s="23"/>
    </x:row>
    <x:row r="5">
      <x:c r="A5" s="23" t="str">
        <x:v>SKU-002</x:v>
      </x:c>
      <x:c r="B5" s="23" t="str">
        <x:v>Lampe LED design</x:v>
      </x:c>
      <x:c r="C5" s="23" t="str">
        <x:v>Maison</x:v>
      </x:c>
      <x:c r="D5" s="23" t="str">
        <x:v>CJ Dropshipping</x:v>
      </x:c>
      <x:c r="E5" s="25" t="n">
        <x:v>8.5</x:v>
      </x:c>
      <x:c r="F5" s="25" t="n">
        <x:v>29.9</x:v>
      </x:c>
      <x:c r="G5" s="23" t="n">
        <x:v>7</x:v>
      </x:c>
      <x:c r="H5" s="23" t="str">
        <x:v>Actif</x:v>
      </x:c>
      <x:c r="I5" s="25" t="n">
        <x:f>F5-E5</x:f>
        <x:v>21.4</x:v>
      </x:c>
      <x:c r="J5" s="29" t="n">
        <x:f>IF(F5=0,0,I5/F5)</x:f>
        <x:v>0.7157190635451505</x:v>
      </x:c>
      <x:c r="K5" s="23"/>
    </x:row>
    <x:row r="6">
      <x:c r="A6" s="23" t="str">
        <x:v>SKU-003</x:v>
      </x:c>
      <x:c r="B6" s="23" t="str">
        <x:v>Support téléphone voiture</x:v>
      </x:c>
      <x:c r="C6" s="23" t="str">
        <x:v>Accessoires</x:v>
      </x:c>
      <x:c r="D6" s="23" t="str">
        <x:v>Zendrop</x:v>
      </x:c>
      <x:c r="E6" s="25" t="n">
        <x:v>4.2</x:v>
      </x:c>
      <x:c r="F6" s="25" t="n">
        <x:v>19.9</x:v>
      </x:c>
      <x:c r="G6" s="23" t="n">
        <x:v>6</x:v>
      </x:c>
      <x:c r="H6" s="23" t="str">
        <x:v>Actif</x:v>
      </x:c>
      <x:c r="I6" s="25" t="n">
        <x:f>F6-E6</x:f>
        <x:v>15.7</x:v>
      </x:c>
      <x:c r="J6" s="29" t="n">
        <x:f>IF(F6=0,0,I6/F6)</x:f>
        <x:v>0.7889447236180904</x:v>
      </x:c>
      <x:c r="K6" s="23"/>
    </x:row>
    <x:row r="7">
      <x:c r="A7" s="23" t="str">
        <x:v>SKU-004</x:v>
      </x:c>
      <x:c r="B7" s="23" t="str">
        <x:v>Sac à dos antivol</x:v>
      </x:c>
      <x:c r="C7" s="23" t="str">
        <x:v>Voyage</x:v>
      </x:c>
      <x:c r="D7" s="23" t="str">
        <x:v>BigBuy</x:v>
      </x:c>
      <x:c r="E7" s="25" t="n">
        <x:v>18</x:v>
      </x:c>
      <x:c r="F7" s="25" t="n">
        <x:v>59.9</x:v>
      </x:c>
      <x:c r="G7" s="23" t="n">
        <x:v>9</x:v>
      </x:c>
      <x:c r="H7" s="23" t="str">
        <x:v>Actif</x:v>
      </x:c>
      <x:c r="I7" s="25" t="n">
        <x:f>F7-E7</x:f>
        <x:v>41.9</x:v>
      </x:c>
      <x:c r="J7" s="29" t="n">
        <x:f>IF(F7=0,0,I7/F7)</x:f>
        <x:v>0.6994991652754591</x:v>
      </x:c>
      <x:c r="K7" s="23"/>
    </x:row>
    <x:row r="8">
      <x:c r="A8" s="23" t="str">
        <x:v>SKU-005</x:v>
      </x:c>
      <x:c r="B8" s="23" t="str">
        <x:v>Brosse visage électrique</x:v>
      </x:c>
      <x:c r="C8" s="23" t="str">
        <x:v>Beauté</x:v>
      </x:c>
      <x:c r="D8" s="23" t="str">
        <x:v>CJ Dropshipping</x:v>
      </x:c>
      <x:c r="E8" s="25" t="n">
        <x:v>9.3</x:v>
      </x:c>
      <x:c r="F8" s="25" t="n">
        <x:v>34.9</x:v>
      </x:c>
      <x:c r="G8" s="23" t="n">
        <x:v>8</x:v>
      </x:c>
      <x:c r="H8" s="23" t="str">
        <x:v>Actif</x:v>
      </x:c>
      <x:c r="I8" s="25" t="n">
        <x:f>F8-E8</x:f>
        <x:v>25.599999999999998</x:v>
      </x:c>
      <x:c r="J8" s="29" t="n">
        <x:f>IF(F8=0,0,I8/F8)</x:f>
        <x:v>0.7335243553008596</x:v>
      </x:c>
      <x:c r="K8" s="23"/>
    </x:row>
    <x:row r="9">
      <x:c r="A9" s="23" t="str">
        <x:v>SKU-006</x:v>
      </x:c>
      <x:c r="B9" s="23" t="str">
        <x:v>Organisateur de bureau</x:v>
      </x:c>
      <x:c r="C9" s="23" t="str">
        <x:v>Maison</x:v>
      </x:c>
      <x:c r="D9" s="23" t="str">
        <x:v>Spocket</x:v>
      </x:c>
      <x:c r="E9" s="25" t="n">
        <x:v>6.1</x:v>
      </x:c>
      <x:c r="F9" s="25" t="n">
        <x:v>24.9</x:v>
      </x:c>
      <x:c r="G9" s="23" t="n">
        <x:v>5</x:v>
      </x:c>
      <x:c r="H9" s="23" t="str">
        <x:v>Actif</x:v>
      </x:c>
      <x:c r="I9" s="25" t="n">
        <x:f>F9-E9</x:f>
        <x:v>18.799999999999997</x:v>
      </x:c>
      <x:c r="J9" s="29" t="n">
        <x:f>IF(F9=0,0,I9/F9)</x:f>
        <x:v>0.7550200803212851</x:v>
      </x:c>
      <x:c r="K9" s="23"/>
    </x:row>
    <x:row r="10">
      <x:c r="A10" s="23" t="str">
        <x:v>SKU-007</x:v>
      </x:c>
      <x:c r="B10" s="23" t="str">
        <x:v>Montre connectée sport</x:v>
      </x:c>
      <x:c r="C10" s="23" t="str">
        <x:v>Électronique</x:v>
      </x:c>
      <x:c r="D10" s="23" t="str">
        <x:v>AliExpress</x:v>
      </x:c>
      <x:c r="E10" s="25" t="n">
        <x:v>22.5</x:v>
      </x:c>
      <x:c r="F10" s="25" t="n">
        <x:v>79.9</x:v>
      </x:c>
      <x:c r="G10" s="23" t="n">
        <x:v>10</x:v>
      </x:c>
      <x:c r="H10" s="23" t="str">
        <x:v>Actif</x:v>
      </x:c>
      <x:c r="I10" s="25" t="n">
        <x:f>F10-E10</x:f>
        <x:v>57.400000000000006</x:v>
      </x:c>
      <x:c r="J10" s="29" t="n">
        <x:f>IF(F10=0,0,I10/F10)</x:f>
        <x:v>0.718397997496871</x:v>
      </x:c>
      <x:c r="K10" s="23"/>
    </x:row>
    <x:row r="11">
      <x:c r="A11" s="23" t="str">
        <x:v>SKU-008</x:v>
      </x:c>
      <x:c r="B11" s="23" t="str">
        <x:v>Tapis de yoga antidérapant</x:v>
      </x:c>
      <x:c r="C11" s="23" t="str">
        <x:v>Sport</x:v>
      </x:c>
      <x:c r="D11" s="23" t="str">
        <x:v>BigBuy</x:v>
      </x:c>
      <x:c r="E11" s="25" t="n">
        <x:v>12.4</x:v>
      </x:c>
      <x:c r="F11" s="25" t="n">
        <x:v>44.9</x:v>
      </x:c>
      <x:c r="G11" s="23" t="n">
        <x:v>6</x:v>
      </x:c>
      <x:c r="H11" s="23" t="str">
        <x:v>Actif</x:v>
      </x:c>
      <x:c r="I11" s="25" t="n">
        <x:f>F11-E11</x:f>
        <x:v>32.5</x:v>
      </x:c>
      <x:c r="J11" s="29" t="n">
        <x:f>IF(F11=0,0,I11/F11)</x:f>
        <x:v>0.7238307349665924</x:v>
      </x:c>
      <x:c r="K11" s="23"/>
    </x:row>
    <x:row r="12">
      <x:c r="A12" s="23" t="str">
        <x:v>SKU-009</x:v>
      </x:c>
      <x:c r="B12" s="23" t="str">
        <x:v>Diffuseur d'huiles essentielles</x:v>
      </x:c>
      <x:c r="C12" s="23" t="str">
        <x:v>Maison</x:v>
      </x:c>
      <x:c r="D12" s="23" t="str">
        <x:v>Zendrop</x:v>
      </x:c>
      <x:c r="E12" s="25" t="n">
        <x:v>13.2</x:v>
      </x:c>
      <x:c r="F12" s="25" t="n">
        <x:v>49.9</x:v>
      </x:c>
      <x:c r="G12" s="23" t="n">
        <x:v>7</x:v>
      </x:c>
      <x:c r="H12" s="23" t="str">
        <x:v>Actif</x:v>
      </x:c>
      <x:c r="I12" s="25" t="n">
        <x:f>F12-E12</x:f>
        <x:v>36.7</x:v>
      </x:c>
      <x:c r="J12" s="29" t="n">
        <x:f>IF(F12=0,0,I12/F12)</x:f>
        <x:v>0.7354709418837676</x:v>
      </x:c>
      <x:c r="K12" s="23"/>
    </x:row>
    <x:row r="13">
      <x:c r="A13" s="23" t="str">
        <x:v>SKU-010</x:v>
      </x:c>
      <x:c r="B13" s="23" t="str">
        <x:v>Sac de rangement voyage</x:v>
      </x:c>
      <x:c r="C13" s="23" t="str">
        <x:v>Voyage</x:v>
      </x:c>
      <x:c r="D13" s="23" t="str">
        <x:v>AliExpress</x:v>
      </x:c>
      <x:c r="E13" s="25" t="n">
        <x:v>5.9</x:v>
      </x:c>
      <x:c r="F13" s="25" t="n">
        <x:v>22.9</x:v>
      </x:c>
      <x:c r="G13" s="23" t="n">
        <x:v>8</x:v>
      </x:c>
      <x:c r="H13" s="23" t="str">
        <x:v>Actif</x:v>
      </x:c>
      <x:c r="I13" s="25" t="n">
        <x:f>F13-E13</x:f>
        <x:v>17</x:v>
      </x:c>
      <x:c r="J13" s="29" t="n">
        <x:f>IF(F13=0,0,I13/F13)</x:f>
        <x:v>0.7423580786026202</x:v>
      </x:c>
      <x:c r="K13" s="23"/>
    </x:row>
    <x:row r="14">
      <x:c r="A14" s="23" t="str">
        <x:v>SKU-011</x:v>
      </x:c>
      <x:c r="B14" s="23" t="str">
        <x:v>Correcteur de posture</x:v>
      </x:c>
      <x:c r="C14" s="23" t="str">
        <x:v>Sport</x:v>
      </x:c>
      <x:c r="D14" s="23" t="str">
        <x:v>CJ Dropshipping</x:v>
      </x:c>
      <x:c r="E14" s="25" t="n">
        <x:v>7.8</x:v>
      </x:c>
      <x:c r="F14" s="25" t="n">
        <x:v>29.9</x:v>
      </x:c>
      <x:c r="G14" s="23" t="n">
        <x:v>7</x:v>
      </x:c>
      <x:c r="H14" s="23" t="str">
        <x:v>Actif</x:v>
      </x:c>
      <x:c r="I14" s="25" t="n">
        <x:f>F14-E14</x:f>
        <x:v>22.099999999999998</x:v>
      </x:c>
      <x:c r="J14" s="29" t="n">
        <x:f>IF(F14=0,0,I14/F14)</x:f>
        <x:v>0.7391304347826086</x:v>
      </x:c>
      <x:c r="K14" s="23"/>
    </x:row>
    <x:row r="15">
      <x:c r="A15" s="23" t="str">
        <x:v>SKU-012</x:v>
      </x:c>
      <x:c r="B15" s="23" t="str">
        <x:v>Miroir LED maquillage</x:v>
      </x:c>
      <x:c r="C15" s="23" t="str">
        <x:v>Beauté</x:v>
      </x:c>
      <x:c r="D15" s="23" t="str">
        <x:v>BigBuy</x:v>
      </x:c>
      <x:c r="E15" s="25" t="n">
        <x:v>15.7</x:v>
      </x:c>
      <x:c r="F15" s="25" t="n">
        <x:v>54.9</x:v>
      </x:c>
      <x:c r="G15" s="23" t="n">
        <x:v>6</x:v>
      </x:c>
      <x:c r="H15" s="23" t="str">
        <x:v>Actif</x:v>
      </x:c>
      <x:c r="I15" s="25" t="n">
        <x:f>F15-E15</x:f>
        <x:v>39.2</x:v>
      </x:c>
      <x:c r="J15" s="29" t="n">
        <x:f>IF(F15=0,0,I15/F15)</x:f>
        <x:v>0.7140255009107469</x:v>
      </x:c>
      <x:c r="K15" s="23"/>
    </x:row>
    <x:row r="16">
      <x:c r="E16" s="26"/>
      <x:c r="F16" s="26"/>
      <x:c r="I16" s="26"/>
      <x:c r="J16" s="30"/>
    </x:row>
    <x:row r="17">
      <x:c r="E17" s="26"/>
      <x:c r="F17" s="26"/>
      <x:c r="I17" s="26"/>
      <x:c r="J17" s="30"/>
    </x:row>
    <x:row r="18">
      <x:c r="E18" s="26"/>
      <x:c r="F18" s="26"/>
      <x:c r="I18" s="26"/>
      <x:c r="J18" s="30"/>
    </x:row>
    <x:row r="19">
      <x:c r="E19" s="26"/>
      <x:c r="F19" s="26"/>
      <x:c r="I19" s="26"/>
      <x:c r="J19" s="30"/>
    </x:row>
    <x:row r="20">
      <x:c r="E20" s="26"/>
      <x:c r="F20" s="26"/>
      <x:c r="I20" s="26"/>
      <x:c r="J20" s="30"/>
    </x:row>
  </x:sheetData>
  <x:mergeCells>
    <x:mergeCell ref="A1:K1"/>
  </x:mergeCells>
  <x:pageMargins left="0.7" right="0.7" top="0.75" bottom="0.75" header="0.3" footer="0.3"/>
  <x:tableParts count="1">
    <x:tablePart xmlns:r="http://schemas.openxmlformats.org/officeDocument/2006/relationships" r:id="R8926b949abc34866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35.25" hidden="0" customWidth="1"/>
    <x:col min="2" max="2" width="14.880000114440918" hidden="0" customWidth="1"/>
    <x:col min="3" max="3" width="22.3799991607666" hidden="0" customWidth="1"/>
    <x:col min="4" max="4" width="13.880000114440918" hidden="0" customWidth="1"/>
    <x:col min="5" max="5" width="17.25" hidden="0" customWidth="1"/>
    <x:col min="6" max="6" width="10.130000114440918" hidden="0" customWidth="1"/>
    <x:col min="7" max="7" width="8.75" hidden="0" customWidth="1"/>
    <x:col min="8" max="8" width="25" hidden="0" customWidth="1"/>
  </x:cols>
  <x:sheetData>
    <x:row r="1" ht="28" customHeight="1">
      <x:c r="A1" s="8" t="str">
        <x:v>FOURNISSEURS DROPSHIPPING</x:v>
      </x:c>
    </x:row>
    <x:row r="3">
      <x:c r="A3" s="18" t="str">
        <x:v>Fournisseur</x:v>
      </x:c>
      <x:c r="B3" s="18" t="str">
        <x:v>Pays</x:v>
      </x:c>
      <x:c r="C3" s="18" t="str">
        <x:v>E-mail</x:v>
      </x:c>
      <x:c r="D3" s="18" t="str">
        <x:v>Téléphone</x:v>
      </x:c>
      <x:c r="E3" s="18" t="str">
        <x:v>Catégories</x:v>
      </x:c>
      <x:c r="F3" s="18" t="str">
        <x:v>Délai moyen</x:v>
      </x:c>
      <x:c r="G3" s="18" t="str">
        <x:v>Fiabilité</x:v>
      </x:c>
      <x:c r="H3" s="18" t="str">
        <x:v>Notes</x:v>
      </x:c>
    </x:row>
    <x:row r="4">
      <x:c r="A4" s="23" t="str">
        <x:v>AliExpress</x:v>
      </x:c>
      <x:c r="B4" s="23" t="str">
        <x:v>Chine</x:v>
      </x:c>
      <x:c r="C4" s="23" t="str">
        <x:v>support@aliexpress.com</x:v>
      </x:c>
      <x:c r="D4" s="23" t="str">
        <x:v>+86 10 0000 0000</x:v>
      </x:c>
      <x:c r="E4" s="23" t="str">
        <x:v>Électronique, Voyage</x:v>
      </x:c>
      <x:c r="F4" s="23" t="str">
        <x:v>7-15 jours</x:v>
      </x:c>
      <x:c r="G4" s="23" t="str">
        <x:v>Moyenne</x:v>
      </x:c>
      <x:c r="H4" s="23" t="str">
        <x:v>À surveiller sur les délais</x:v>
      </x:c>
    </x:row>
    <x:row r="5">
      <x:c r="A5" s="23" t="str">
        <x:v>CJ Dropshipping</x:v>
      </x:c>
      <x:c r="B5" s="23" t="str">
        <x:v>Chine / Europe</x:v>
      </x:c>
      <x:c r="C5" s="23" t="str">
        <x:v>contact@cjdropshipping.com</x:v>
      </x:c>
      <x:c r="D5" s="23" t="str">
        <x:v>+33 1 00 00 00 00</x:v>
      </x:c>
      <x:c r="E5" s="23" t="str">
        <x:v>Beauté, Maison</x:v>
      </x:c>
      <x:c r="F5" s="23" t="str">
        <x:v>5-12 jours</x:v>
      </x:c>
      <x:c r="G5" s="23" t="str">
        <x:v>Bonne</x:v>
      </x:c>
      <x:c r="H5" s="23" t="str">
        <x:v>Entrepôts européens disponibles</x:v>
      </x:c>
    </x:row>
    <x:row r="6">
      <x:c r="A6" s="23" t="str">
        <x:v>Zendrop</x:v>
      </x:c>
      <x:c r="B6" s="23" t="str">
        <x:v>États-Unis / Europe</x:v>
      </x:c>
      <x:c r="C6" s="23" t="str">
        <x:v>hello@zendrop.com</x:v>
      </x:c>
      <x:c r="D6" s="23" t="str">
        <x:v>+1 555 000 000</x:v>
      </x:c>
      <x:c r="E6" s="23" t="str">
        <x:v>Accessoires, Maison</x:v>
      </x:c>
      <x:c r="F6" s="23" t="str">
        <x:v>6-14 jours</x:v>
      </x:c>
      <x:c r="G6" s="23" t="str">
        <x:v>Bonne</x:v>
      </x:c>
      <x:c r="H6" s="23" t="str">
        <x:v>Interface simple</x:v>
      </x:c>
    </x:row>
    <x:row r="7">
      <x:c r="A7" s="23" t="str">
        <x:v>BigBuy</x:v>
      </x:c>
      <x:c r="B7" s="23" t="str">
        <x:v>Espagne</x:v>
      </x:c>
      <x:c r="C7" s="23" t="str">
        <x:v>sales@bigbuy.eu</x:v>
      </x:c>
      <x:c r="D7" s="23" t="str">
        <x:v>+34 900 000 000</x:v>
      </x:c>
      <x:c r="E7" s="23" t="str">
        <x:v>Voyage, Sport, Maison</x:v>
      </x:c>
      <x:c r="F7" s="23" t="str">
        <x:v>3-7 jours</x:v>
      </x:c>
      <x:c r="G7" s="23" t="str">
        <x:v>Très bonne</x:v>
      </x:c>
      <x:c r="H7" s="23" t="str">
        <x:v>Livraison UE rapide</x:v>
      </x:c>
    </x:row>
    <x:row r="8">
      <x:c r="A8" s="23" t="str">
        <x:v>Spocket</x:v>
      </x:c>
      <x:c r="B8" s="23" t="str">
        <x:v>Europe</x:v>
      </x:c>
      <x:c r="C8" s="23" t="str">
        <x:v>support@spocket.co</x:v>
      </x:c>
      <x:c r="D8" s="23" t="str">
        <x:v>+44 20 0000 0000</x:v>
      </x:c>
      <x:c r="E8" s="23" t="str">
        <x:v>Maison, Lifestyle</x:v>
      </x:c>
      <x:c r="F8" s="23" t="str">
        <x:v>4-10 jours</x:v>
      </x:c>
      <x:c r="G8" s="23" t="str">
        <x:v>Bonne</x:v>
      </x:c>
      <x:c r="H8" s="23" t="str">
        <x:v>Produits premium</x:v>
      </x:c>
    </x:row>
  </x:sheetData>
  <x:mergeCells>
    <x:mergeCell ref="A1:H1"/>
  </x:mergeCells>
  <x:pageMargins left="0.7" right="0.7" top="0.75" bottom="0.75" header="0.3" footer="0.3"/>
  <x:tableParts count="1">
    <x:tablePart xmlns:r="http://schemas.openxmlformats.org/officeDocument/2006/relationships" r:id="R42e4cf90ab674a47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5.630000114440918" hidden="0" customWidth="1"/>
    <x:col min="2" max="2" width="13.880000114440918" hidden="0" customWidth="1"/>
    <x:col min="3" max="3" width="22.3799991607666" hidden="0" customWidth="1"/>
    <x:col min="4" max="4" width="9.380000114440918" hidden="0" customWidth="1"/>
    <x:col min="5" max="5" width="5.5" hidden="0" customWidth="1"/>
    <x:col min="6" max="6" width="16.5" hidden="0" customWidth="1"/>
    <x:col min="7" max="7" width="12.5" hidden="0" customWidth="1"/>
    <x:col min="8" max="8" width="5.130000114440918" hidden="0" customWidth="1"/>
  </x:cols>
  <x:sheetData>
    <x:row r="1" ht="28" customHeight="1">
      <x:c r="A1" s="8" t="str">
        <x:v>BASE CLIENTS</x:v>
      </x:c>
    </x:row>
    <x:row r="3">
      <x:c r="A3" s="18" t="str">
        <x:v>ID Client</x:v>
      </x:c>
      <x:c r="B3" s="18" t="str">
        <x:v>Nom client</x:v>
      </x:c>
      <x:c r="C3" s="18" t="str">
        <x:v>E-mail</x:v>
      </x:c>
      <x:c r="D3" s="18" t="str">
        <x:v>Ville</x:v>
      </x:c>
      <x:c r="E3" s="18" t="str">
        <x:v>Pays</x:v>
      </x:c>
      <x:c r="F3" s="18" t="str">
        <x:v>Nombre commandes</x:v>
      </x:c>
      <x:c r="G3" s="18" t="str">
        <x:v>Total dépensé €</x:v>
      </x:c>
      <x:c r="H3" s="18" t="str">
        <x:v>Statut</x:v>
      </x:c>
    </x:row>
    <x:row r="4">
      <x:c r="A4" s="23" t="str">
        <x:v>CL-001</x:v>
      </x:c>
      <x:c r="B4" s="23" t="str">
        <x:v>Hugo Roux</x:v>
      </x:c>
      <x:c r="C4" s="23" t="str">
        <x:v>hugo.roux1@email.fr</x:v>
      </x:c>
      <x:c r="D4" s="23" t="str">
        <x:v>Nantes</x:v>
      </x:c>
      <x:c r="E4" s="23" t="str">
        <x:v>France</x:v>
      </x:c>
      <x:c r="F4" s="23" t="n">
        <x:v>5</x:v>
      </x:c>
      <x:c r="G4" s="25" t="n">
        <x:v>289.6</x:v>
      </x:c>
      <x:c r="H4" s="23" t="str">
        <x:v>Actif</x:v>
      </x:c>
    </x:row>
    <x:row r="5">
      <x:c r="A5" s="23" t="str">
        <x:v>CL-002</x:v>
      </x:c>
      <x:c r="B5" s="23" t="str">
        <x:v>Alexandre Durand</x:v>
      </x:c>
      <x:c r="C5" s="23" t="str">
        <x:v>alexandre.durand2@email.fr</x:v>
      </x:c>
      <x:c r="D5" s="23" t="str">
        <x:v>Marseille</x:v>
      </x:c>
      <x:c r="E5" s="23" t="str">
        <x:v>France</x:v>
      </x:c>
      <x:c r="F5" s="23" t="n">
        <x:v>2</x:v>
      </x:c>
      <x:c r="G5" s="25" t="n">
        <x:v>158.72</x:v>
      </x:c>
      <x:c r="H5" s="23" t="str">
        <x:v>Actif</x:v>
      </x:c>
    </x:row>
    <x:row r="6">
      <x:c r="A6" s="23" t="str">
        <x:v>CL-003</x:v>
      </x:c>
      <x:c r="B6" s="23" t="str">
        <x:v>Manon Simon</x:v>
      </x:c>
      <x:c r="C6" s="23" t="str">
        <x:v>manon.simon3@email.fr</x:v>
      </x:c>
      <x:c r="D6" s="23" t="str">
        <x:v>Strasbourg</x:v>
      </x:c>
      <x:c r="E6" s="23" t="str">
        <x:v>France</x:v>
      </x:c>
      <x:c r="F6" s="23" t="n">
        <x:v>6</x:v>
      </x:c>
      <x:c r="G6" s="25" t="n">
        <x:v>152.52</x:v>
      </x:c>
      <x:c r="H6" s="23" t="str">
        <x:v>Actif</x:v>
      </x:c>
    </x:row>
    <x:row r="7">
      <x:c r="A7" s="23" t="str">
        <x:v>CL-004</x:v>
      </x:c>
      <x:c r="B7" s="23" t="str">
        <x:v>Chloé Simon</x:v>
      </x:c>
      <x:c r="C7" s="23" t="str">
        <x:v>chloé.simon4@email.fr</x:v>
      </x:c>
      <x:c r="D7" s="23" t="str">
        <x:v>Montpellier</x:v>
      </x:c>
      <x:c r="E7" s="23" t="str">
        <x:v>France</x:v>
      </x:c>
      <x:c r="F7" s="23" t="n">
        <x:v>3</x:v>
      </x:c>
      <x:c r="G7" s="25" t="n">
        <x:v>277.08</x:v>
      </x:c>
      <x:c r="H7" s="23" t="str">
        <x:v>Actif</x:v>
      </x:c>
    </x:row>
    <x:row r="8">
      <x:c r="A8" s="23" t="str">
        <x:v>CL-005</x:v>
      </x:c>
      <x:c r="B8" s="23" t="str">
        <x:v>Alexandre David</x:v>
      </x:c>
      <x:c r="C8" s="23" t="str">
        <x:v>alexandre.david5@email.fr</x:v>
      </x:c>
      <x:c r="D8" s="23" t="str">
        <x:v>Rennes</x:v>
      </x:c>
      <x:c r="E8" s="23" t="str">
        <x:v>France</x:v>
      </x:c>
      <x:c r="F8" s="23" t="n">
        <x:v>4</x:v>
      </x:c>
      <x:c r="G8" s="25" t="n">
        <x:v>202.32</x:v>
      </x:c>
      <x:c r="H8" s="23" t="str">
        <x:v>Actif</x:v>
      </x:c>
    </x:row>
    <x:row r="9">
      <x:c r="A9" s="23" t="str">
        <x:v>CL-006</x:v>
      </x:c>
      <x:c r="B9" s="23" t="str">
        <x:v>Léa Michel</x:v>
      </x:c>
      <x:c r="C9" s="23" t="str">
        <x:v>léa.michel6@email.fr</x:v>
      </x:c>
      <x:c r="D9" s="23" t="str">
        <x:v>Lille</x:v>
      </x:c>
      <x:c r="E9" s="23" t="str">
        <x:v>France</x:v>
      </x:c>
      <x:c r="F9" s="23" t="n">
        <x:v>3</x:v>
      </x:c>
      <x:c r="G9" s="25" t="n">
        <x:v>171.51</x:v>
      </x:c>
      <x:c r="H9" s="23" t="str">
        <x:v>Actif</x:v>
      </x:c>
    </x:row>
    <x:row r="10">
      <x:c r="A10" s="23" t="str">
        <x:v>CL-007</x:v>
      </x:c>
      <x:c r="B10" s="23" t="str">
        <x:v>Antoine Petit</x:v>
      </x:c>
      <x:c r="C10" s="23" t="str">
        <x:v>antoine.petit7@email.fr</x:v>
      </x:c>
      <x:c r="D10" s="23" t="str">
        <x:v>Toulouse</x:v>
      </x:c>
      <x:c r="E10" s="23" t="str">
        <x:v>France</x:v>
      </x:c>
      <x:c r="F10" s="23" t="n">
        <x:v>1</x:v>
      </x:c>
      <x:c r="G10" s="25" t="n">
        <x:v>322.68</x:v>
      </x:c>
      <x:c r="H10" s="23" t="str">
        <x:v>Actif</x:v>
      </x:c>
    </x:row>
    <x:row r="11">
      <x:c r="A11" s="23" t="str">
        <x:v>CL-008</x:v>
      </x:c>
      <x:c r="B11" s="23" t="str">
        <x:v>Sarah Roux</x:v>
      </x:c>
      <x:c r="C11" s="23" t="str">
        <x:v>sarah.roux8@email.fr</x:v>
      </x:c>
      <x:c r="D11" s="23" t="str">
        <x:v>Lille</x:v>
      </x:c>
      <x:c r="E11" s="23" t="str">
        <x:v>France</x:v>
      </x:c>
      <x:c r="F11" s="23" t="n">
        <x:v>1</x:v>
      </x:c>
      <x:c r="G11" s="25" t="n">
        <x:v>246.94</x:v>
      </x:c>
      <x:c r="H11" s="23" t="str">
        <x:v>Actif</x:v>
      </x:c>
    </x:row>
    <x:row r="12">
      <x:c r="A12" s="23" t="str">
        <x:v>CL-009</x:v>
      </x:c>
      <x:c r="B12" s="23" t="str">
        <x:v>Hugo Laurent</x:v>
      </x:c>
      <x:c r="C12" s="23" t="str">
        <x:v>hugo.laurent9@email.fr</x:v>
      </x:c>
      <x:c r="D12" s="23" t="str">
        <x:v>Grenoble</x:v>
      </x:c>
      <x:c r="E12" s="23" t="str">
        <x:v>France</x:v>
      </x:c>
      <x:c r="F12" s="23" t="n">
        <x:v>2</x:v>
      </x:c>
      <x:c r="G12" s="25" t="n">
        <x:v>186.23</x:v>
      </x:c>
      <x:c r="H12" s="23" t="str">
        <x:v>Actif</x:v>
      </x:c>
    </x:row>
    <x:row r="13">
      <x:c r="A13" s="23" t="str">
        <x:v>CL-010</x:v>
      </x:c>
      <x:c r="B13" s="23" t="str">
        <x:v>Chloé Dubois</x:v>
      </x:c>
      <x:c r="C13" s="23" t="str">
        <x:v>chloé.dubois10@email.fr</x:v>
      </x:c>
      <x:c r="D13" s="23" t="str">
        <x:v>Nantes</x:v>
      </x:c>
      <x:c r="E13" s="23" t="str">
        <x:v>France</x:v>
      </x:c>
      <x:c r="F13" s="23" t="n">
        <x:v>5</x:v>
      </x:c>
      <x:c r="G13" s="25" t="n">
        <x:v>66.89</x:v>
      </x:c>
      <x:c r="H13" s="23" t="str">
        <x:v>Actif</x:v>
      </x:c>
    </x:row>
    <x:row r="14">
      <x:c r="A14" s="23" t="str">
        <x:v>CL-011</x:v>
      </x:c>
      <x:c r="B14" s="23" t="str">
        <x:v>Chloé Garcia</x:v>
      </x:c>
      <x:c r="C14" s="23" t="str">
        <x:v>chloé.garcia11@email.fr</x:v>
      </x:c>
      <x:c r="D14" s="23" t="str">
        <x:v>Grenoble</x:v>
      </x:c>
      <x:c r="E14" s="23" t="str">
        <x:v>France</x:v>
      </x:c>
      <x:c r="F14" s="23" t="n">
        <x:v>5</x:v>
      </x:c>
      <x:c r="G14" s="25" t="n">
        <x:v>159.65</x:v>
      </x:c>
      <x:c r="H14" s="23" t="str">
        <x:v>Actif</x:v>
      </x:c>
    </x:row>
    <x:row r="15">
      <x:c r="A15" s="23" t="str">
        <x:v>CL-012</x:v>
      </x:c>
      <x:c r="B15" s="23" t="str">
        <x:v>Nicolas Roux</x:v>
      </x:c>
      <x:c r="C15" s="23" t="str">
        <x:v>nicolas.roux12@email.fr</x:v>
      </x:c>
      <x:c r="D15" s="23" t="str">
        <x:v>Lille</x:v>
      </x:c>
      <x:c r="E15" s="23" t="str">
        <x:v>France</x:v>
      </x:c>
      <x:c r="F15" s="23" t="n">
        <x:v>6</x:v>
      </x:c>
      <x:c r="G15" s="25" t="n">
        <x:v>298.57</x:v>
      </x:c>
      <x:c r="H15" s="23" t="str">
        <x:v>Actif</x:v>
      </x:c>
    </x:row>
    <x:row r="16">
      <x:c r="A16" s="23" t="str">
        <x:v>CL-013</x:v>
      </x:c>
      <x:c r="B16" s="23" t="str">
        <x:v>Julie Leroy</x:v>
      </x:c>
      <x:c r="C16" s="23" t="str">
        <x:v>julie.leroy13@email.fr</x:v>
      </x:c>
      <x:c r="D16" s="23" t="str">
        <x:v>Nantes</x:v>
      </x:c>
      <x:c r="E16" s="23" t="str">
        <x:v>France</x:v>
      </x:c>
      <x:c r="F16" s="23" t="n">
        <x:v>3</x:v>
      </x:c>
      <x:c r="G16" s="25" t="n">
        <x:v>274.24</x:v>
      </x:c>
      <x:c r="H16" s="23" t="str">
        <x:v>Actif</x:v>
      </x:c>
    </x:row>
    <x:row r="17">
      <x:c r="A17" s="23" t="str">
        <x:v>CL-014</x:v>
      </x:c>
      <x:c r="B17" s="23" t="str">
        <x:v>Louis Bernard</x:v>
      </x:c>
      <x:c r="C17" s="23" t="str">
        <x:v>louis.bernard14@email.fr</x:v>
      </x:c>
      <x:c r="D17" s="23" t="str">
        <x:v>Lyon</x:v>
      </x:c>
      <x:c r="E17" s="23" t="str">
        <x:v>France</x:v>
      </x:c>
      <x:c r="F17" s="23" t="n">
        <x:v>1</x:v>
      </x:c>
      <x:c r="G17" s="25" t="n">
        <x:v>166.04</x:v>
      </x:c>
      <x:c r="H17" s="23" t="str">
        <x:v>Actif</x:v>
      </x:c>
    </x:row>
    <x:row r="18">
      <x:c r="A18" s="23" t="str">
        <x:v>CL-015</x:v>
      </x:c>
      <x:c r="B18" s="23" t="str">
        <x:v>Léa Vincent</x:v>
      </x:c>
      <x:c r="C18" s="23" t="str">
        <x:v>léa.vincent15@email.fr</x:v>
      </x:c>
      <x:c r="D18" s="23" t="str">
        <x:v>Rennes</x:v>
      </x:c>
      <x:c r="E18" s="23" t="str">
        <x:v>France</x:v>
      </x:c>
      <x:c r="F18" s="23" t="n">
        <x:v>4</x:v>
      </x:c>
      <x:c r="G18" s="25" t="n">
        <x:v>49.27</x:v>
      </x:c>
      <x:c r="H18" s="23" t="str">
        <x:v>Actif</x:v>
      </x:c>
    </x:row>
    <x:row r="19">
      <x:c r="A19" s="23" t="str">
        <x:v>CL-016</x:v>
      </x:c>
      <x:c r="B19" s="23" t="str">
        <x:v>Manon Martin</x:v>
      </x:c>
      <x:c r="C19" s="23" t="str">
        <x:v>manon.martin16@email.fr</x:v>
      </x:c>
      <x:c r="D19" s="23" t="str">
        <x:v>Rennes</x:v>
      </x:c>
      <x:c r="E19" s="23" t="str">
        <x:v>France</x:v>
      </x:c>
      <x:c r="F19" s="23" t="n">
        <x:v>1</x:v>
      </x:c>
      <x:c r="G19" s="25" t="n">
        <x:v>170.18</x:v>
      </x:c>
      <x:c r="H19" s="23" t="str">
        <x:v>Actif</x:v>
      </x:c>
    </x:row>
    <x:row r="20">
      <x:c r="A20" s="23" t="str">
        <x:v>CL-017</x:v>
      </x:c>
      <x:c r="B20" s="23" t="str">
        <x:v>Thomas Robert</x:v>
      </x:c>
      <x:c r="C20" s="23" t="str">
        <x:v>thomas.robert17@email.fr</x:v>
      </x:c>
      <x:c r="D20" s="23" t="str">
        <x:v>Bordeaux</x:v>
      </x:c>
      <x:c r="E20" s="23" t="str">
        <x:v>France</x:v>
      </x:c>
      <x:c r="F20" s="23" t="n">
        <x:v>6</x:v>
      </x:c>
      <x:c r="G20" s="25" t="n">
        <x:v>142.88</x:v>
      </x:c>
      <x:c r="H20" s="23" t="str">
        <x:v>Actif</x:v>
      </x:c>
    </x:row>
    <x:row r="21">
      <x:c r="A21" s="23" t="str">
        <x:v>CL-018</x:v>
      </x:c>
      <x:c r="B21" s="23" t="str">
        <x:v>Jean Garcia</x:v>
      </x:c>
      <x:c r="C21" s="23" t="str">
        <x:v>jean.garcia18@email.fr</x:v>
      </x:c>
      <x:c r="D21" s="23" t="str">
        <x:v>Grenoble</x:v>
      </x:c>
      <x:c r="E21" s="23" t="str">
        <x:v>France</x:v>
      </x:c>
      <x:c r="F21" s="23" t="n">
        <x:v>3</x:v>
      </x:c>
      <x:c r="G21" s="25" t="n">
        <x:v>225.61</x:v>
      </x:c>
      <x:c r="H21" s="23" t="str">
        <x:v>Actif</x:v>
      </x:c>
    </x:row>
    <x:row r="22">
      <x:c r="A22" s="23" t="str">
        <x:v>CL-019</x:v>
      </x:c>
      <x:c r="B22" s="23" t="str">
        <x:v>Hugo Garcia</x:v>
      </x:c>
      <x:c r="C22" s="23" t="str">
        <x:v>hugo.garcia19@email.fr</x:v>
      </x:c>
      <x:c r="D22" s="23" t="str">
        <x:v>Lille</x:v>
      </x:c>
      <x:c r="E22" s="23" t="str">
        <x:v>France</x:v>
      </x:c>
      <x:c r="F22" s="23" t="n">
        <x:v>4</x:v>
      </x:c>
      <x:c r="G22" s="25" t="n">
        <x:v>141.94</x:v>
      </x:c>
      <x:c r="H22" s="23" t="str">
        <x:v>Actif</x:v>
      </x:c>
    </x:row>
    <x:row r="23">
      <x:c r="A23" s="23" t="str">
        <x:v>CL-020</x:v>
      </x:c>
      <x:c r="B23" s="23" t="str">
        <x:v>Thomas Bertrand</x:v>
      </x:c>
      <x:c r="C23" s="23" t="str">
        <x:v>thomas.bertrand20@email.fr</x:v>
      </x:c>
      <x:c r="D23" s="23" t="str">
        <x:v>Grenoble</x:v>
      </x:c>
      <x:c r="E23" s="23" t="str">
        <x:v>France</x:v>
      </x:c>
      <x:c r="F23" s="23" t="n">
        <x:v>5</x:v>
      </x:c>
      <x:c r="G23" s="25" t="n">
        <x:v>38.68</x:v>
      </x:c>
      <x:c r="H23" s="23" t="str">
        <x:v>Actif</x:v>
      </x:c>
    </x:row>
    <x:row r="24">
      <x:c r="A24" s="23" t="str">
        <x:v>CL-021</x:v>
      </x:c>
      <x:c r="B24" s="23" t="str">
        <x:v>Clara Garcia</x:v>
      </x:c>
      <x:c r="C24" s="23" t="str">
        <x:v>clara.garcia21@email.fr</x:v>
      </x:c>
      <x:c r="D24" s="23" t="str">
        <x:v>Lyon</x:v>
      </x:c>
      <x:c r="E24" s="23" t="str">
        <x:v>France</x:v>
      </x:c>
      <x:c r="F24" s="23" t="n">
        <x:v>5</x:v>
      </x:c>
      <x:c r="G24" s="25" t="n">
        <x:v>205.59</x:v>
      </x:c>
      <x:c r="H24" s="23" t="str">
        <x:v>Actif</x:v>
      </x:c>
    </x:row>
    <x:row r="25">
      <x:c r="A25" s="23" t="str">
        <x:v>CL-022</x:v>
      </x:c>
      <x:c r="B25" s="23" t="str">
        <x:v>Chloé Fournier</x:v>
      </x:c>
      <x:c r="C25" s="23" t="str">
        <x:v>chloé.fournier22@email.fr</x:v>
      </x:c>
      <x:c r="D25" s="23" t="str">
        <x:v>Toulouse</x:v>
      </x:c>
      <x:c r="E25" s="23" t="str">
        <x:v>France</x:v>
      </x:c>
      <x:c r="F25" s="23" t="n">
        <x:v>4</x:v>
      </x:c>
      <x:c r="G25" s="25" t="n">
        <x:v>301.35</x:v>
      </x:c>
      <x:c r="H25" s="23" t="str">
        <x:v>Actif</x:v>
      </x:c>
    </x:row>
    <x:row r="26">
      <x:c r="A26" s="23" t="str">
        <x:v>CL-023</x:v>
      </x:c>
      <x:c r="B26" s="23" t="str">
        <x:v>Camille Moreau</x:v>
      </x:c>
      <x:c r="C26" s="23" t="str">
        <x:v>camille.moreau23@email.fr</x:v>
      </x:c>
      <x:c r="D26" s="23" t="str">
        <x:v>Strasbourg</x:v>
      </x:c>
      <x:c r="E26" s="23" t="str">
        <x:v>France</x:v>
      </x:c>
      <x:c r="F26" s="23" t="n">
        <x:v>1</x:v>
      </x:c>
      <x:c r="G26" s="25" t="n">
        <x:v>201.69</x:v>
      </x:c>
      <x:c r="H26" s="23" t="str">
        <x:v>Actif</x:v>
      </x:c>
    </x:row>
    <x:row r="27">
      <x:c r="A27" s="23" t="str">
        <x:v>CL-024</x:v>
      </x:c>
      <x:c r="B27" s="23" t="str">
        <x:v>Julie Roux</x:v>
      </x:c>
      <x:c r="C27" s="23" t="str">
        <x:v>julie.roux24@email.fr</x:v>
      </x:c>
      <x:c r="D27" s="23" t="str">
        <x:v>Marseille</x:v>
      </x:c>
      <x:c r="E27" s="23" t="str">
        <x:v>France</x:v>
      </x:c>
      <x:c r="F27" s="23" t="n">
        <x:v>5</x:v>
      </x:c>
      <x:c r="G27" s="25" t="n">
        <x:v>148.8</x:v>
      </x:c>
      <x:c r="H27" s="23" t="str">
        <x:v>Actif</x:v>
      </x:c>
    </x:row>
    <x:row r="28">
      <x:c r="A28" s="23" t="str">
        <x:v>CL-025</x:v>
      </x:c>
      <x:c r="B28" s="23" t="str">
        <x:v>Manon Laurent</x:v>
      </x:c>
      <x:c r="C28" s="23" t="str">
        <x:v>manon.laurent25@email.fr</x:v>
      </x:c>
      <x:c r="D28" s="23" t="str">
        <x:v>Strasbourg</x:v>
      </x:c>
      <x:c r="E28" s="23" t="str">
        <x:v>France</x:v>
      </x:c>
      <x:c r="F28" s="23" t="n">
        <x:v>5</x:v>
      </x:c>
      <x:c r="G28" s="25" t="n">
        <x:v>222.49</x:v>
      </x:c>
      <x:c r="H28" s="23" t="str">
        <x:v>Actif</x:v>
      </x:c>
    </x:row>
    <x:row r="29">
      <x:c r="A29" s="23" t="str">
        <x:v>CL-026</x:v>
      </x:c>
      <x:c r="B29" s="23" t="str">
        <x:v>Clara Bertrand</x:v>
      </x:c>
      <x:c r="C29" s="23" t="str">
        <x:v>clara.bertrand26@email.fr</x:v>
      </x:c>
      <x:c r="D29" s="23" t="str">
        <x:v>Rennes</x:v>
      </x:c>
      <x:c r="E29" s="23" t="str">
        <x:v>France</x:v>
      </x:c>
      <x:c r="F29" s="23" t="n">
        <x:v>5</x:v>
      </x:c>
      <x:c r="G29" s="25" t="n">
        <x:v>348.2</x:v>
      </x:c>
      <x:c r="H29" s="23" t="str">
        <x:v>Actif</x:v>
      </x:c>
    </x:row>
    <x:row r="30">
      <x:c r="A30" s="23" t="str">
        <x:v>CL-027</x:v>
      </x:c>
      <x:c r="B30" s="23" t="str">
        <x:v>Julie Laurent</x:v>
      </x:c>
      <x:c r="C30" s="23" t="str">
        <x:v>julie.laurent27@email.fr</x:v>
      </x:c>
      <x:c r="D30" s="23" t="str">
        <x:v>Montpellier</x:v>
      </x:c>
      <x:c r="E30" s="23" t="str">
        <x:v>France</x:v>
      </x:c>
      <x:c r="F30" s="23" t="n">
        <x:v>6</x:v>
      </x:c>
      <x:c r="G30" s="25" t="n">
        <x:v>172.98</x:v>
      </x:c>
      <x:c r="H30" s="23" t="str">
        <x:v>Actif</x:v>
      </x:c>
    </x:row>
    <x:row r="31">
      <x:c r="A31" s="23" t="str">
        <x:v>CL-028</x:v>
      </x:c>
      <x:c r="B31" s="23" t="str">
        <x:v>Sophie Laurent</x:v>
      </x:c>
      <x:c r="C31" s="23" t="str">
        <x:v>sophie.laurent28@email.fr</x:v>
      </x:c>
      <x:c r="D31" s="23" t="str">
        <x:v>Strasbourg</x:v>
      </x:c>
      <x:c r="E31" s="23" t="str">
        <x:v>France</x:v>
      </x:c>
      <x:c r="F31" s="23" t="n">
        <x:v>6</x:v>
      </x:c>
      <x:c r="G31" s="25" t="n">
        <x:v>256.94</x:v>
      </x:c>
      <x:c r="H31" s="23" t="str">
        <x:v>Actif</x:v>
      </x:c>
    </x:row>
    <x:row r="32">
      <x:c r="A32" s="23" t="str">
        <x:v>CL-029</x:v>
      </x:c>
      <x:c r="B32" s="23" t="str">
        <x:v>Camille Bertrand</x:v>
      </x:c>
      <x:c r="C32" s="23" t="str">
        <x:v>camille.bertrand29@email.fr</x:v>
      </x:c>
      <x:c r="D32" s="23" t="str">
        <x:v>Lille</x:v>
      </x:c>
      <x:c r="E32" s="23" t="str">
        <x:v>France</x:v>
      </x:c>
      <x:c r="F32" s="23" t="n">
        <x:v>1</x:v>
      </x:c>
      <x:c r="G32" s="25" t="n">
        <x:v>265.36</x:v>
      </x:c>
      <x:c r="H32" s="23" t="str">
        <x:v>Actif</x:v>
      </x:c>
    </x:row>
    <x:row r="33">
      <x:c r="A33" s="23" t="str">
        <x:v>CL-030</x:v>
      </x:c>
      <x:c r="B33" s="23" t="str">
        <x:v>Louis Robert</x:v>
      </x:c>
      <x:c r="C33" s="23" t="str">
        <x:v>louis.robert30@email.fr</x:v>
      </x:c>
      <x:c r="D33" s="23" t="str">
        <x:v>Marseille</x:v>
      </x:c>
      <x:c r="E33" s="23" t="str">
        <x:v>France</x:v>
      </x:c>
      <x:c r="F33" s="23" t="n">
        <x:v>3</x:v>
      </x:c>
      <x:c r="G33" s="25" t="n">
        <x:v>171.58</x:v>
      </x:c>
      <x:c r="H33" s="23" t="str">
        <x:v>Actif</x:v>
      </x:c>
    </x:row>
    <x:row r="34">
      <x:c r="G34" s="26"/>
    </x:row>
    <x:row r="35">
      <x:c r="G35" s="26"/>
    </x:row>
    <x:row r="36">
      <x:c r="G36" s="26"/>
    </x:row>
    <x:row r="37">
      <x:c r="G37" s="26"/>
    </x:row>
    <x:row r="38">
      <x:c r="G38" s="26"/>
    </x:row>
    <x:row r="39">
      <x:c r="G39" s="26"/>
    </x:row>
    <x:row r="40">
      <x:c r="G40" s="26"/>
    </x:row>
    <x:row r="41">
      <x:c r="G41" s="26"/>
    </x:row>
    <x:row r="42">
      <x:c r="G42" s="26"/>
    </x:row>
    <x:row r="43">
      <x:c r="G43" s="26"/>
    </x:row>
    <x:row r="44">
      <x:c r="G44" s="26"/>
    </x:row>
    <x:row r="45">
      <x:c r="G45" s="26"/>
    </x:row>
    <x:row r="46">
      <x:c r="G46" s="26"/>
    </x:row>
    <x:row r="47">
      <x:c r="G47" s="26"/>
    </x:row>
    <x:row r="48">
      <x:c r="G48" s="26"/>
    </x:row>
    <x:row r="49">
      <x:c r="G49" s="26"/>
    </x:row>
    <x:row r="50">
      <x:c r="G50" s="26"/>
    </x:row>
  </x:sheetData>
  <x:mergeCells>
    <x:mergeCell ref="A1:H1"/>
  </x:mergeCells>
  <x:pageMargins left="0.7" right="0.7" top="0.75" bottom="0.75" header="0.3" footer="0.3"/>
  <x:tableParts count="1">
    <x:tablePart xmlns:r="http://schemas.openxmlformats.org/officeDocument/2006/relationships" r:id="Rd8099cc04ea24e4b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30.6299991607666" hidden="0" customWidth="1"/>
    <x:col min="2" max="2" width="14.380000114440918" hidden="0" customWidth="1"/>
    <x:col min="3" max="3" width="12.25" hidden="0" customWidth="1"/>
    <x:col min="4" max="4" width="8.5" hidden="0" customWidth="1"/>
    <x:col min="5" max="5" width="11.880000114440918" hidden="0" customWidth="1"/>
    <x:col min="6" max="6" width="8.630000114440918" hidden="0" customWidth="1"/>
    <x:col min="7" max="7" width="10.630000114440918" hidden="0" customWidth="1"/>
    <x:col min="8" max="8" width="11.130000114440918" hidden="0" customWidth="1"/>
  </x:cols>
  <x:sheetData>
    <x:row r="1" ht="28" customHeight="1">
      <x:c r="A1" s="8" t="str">
        <x:v>SUIVI FINANCIER MENSUEL</x:v>
      </x:c>
    </x:row>
    <x:row r="3">
      <x:c r="A3" s="18" t="str">
        <x:v>Mois</x:v>
      </x:c>
      <x:c r="B3" s="18" t="str">
        <x:v>Chiffre d'affaires €</x:v>
      </x:c>
      <x:c r="C3" s="18" t="str">
        <x:v>Coût produits €</x:v>
      </x:c>
      <x:c r="D3" s="18" t="str">
        <x:v>Publicité €</x:v>
      </x:c>
      <x:c r="E3" s="18" t="str">
        <x:v>Commissions €</x:v>
      </x:c>
      <x:c r="F3" s="18" t="str">
        <x:v>Livraison €</x:v>
      </x:c>
      <x:c r="G3" s="18" t="str">
        <x:v>Autres frais €</x:v>
      </x:c>
      <x:c r="H3" s="18" t="str">
        <x:v>Résultat net €</x:v>
      </x:c>
    </x:row>
    <x:row r="4">
      <x:c r="A4" s="23" t="str">
        <x:v>Janvier</x:v>
      </x:c>
      <x:c r="B4" s="25" t="n">
        <x:v>6501.9</x:v>
      </x:c>
      <x:c r="C4" s="25" t="n">
        <x:v>2317.5</x:v>
      </x:c>
      <x:c r="D4" s="25" t="n">
        <x:v>1073.42</x:v>
      </x:c>
      <x:c r="E4" s="25" t="n">
        <x:v>464.2</x:v>
      </x:c>
      <x:c r="F4" s="25" t="n">
        <x:v>516.68</x:v>
      </x:c>
      <x:c r="G4" s="25" t="n">
        <x:v>255.79</x:v>
      </x:c>
      <x:c r="H4" s="25" t="n">
        <x:f>B4-C4-D4-E4-F4-G4</x:f>
        <x:v>1874.31</x:v>
      </x:c>
    </x:row>
    <x:row r="5">
      <x:c r="A5" s="23" t="str">
        <x:v>Février</x:v>
      </x:c>
      <x:c r="B5" s="25" t="n">
        <x:v>9184.08</x:v>
      </x:c>
      <x:c r="C5" s="25" t="n">
        <x:v>3848.01</x:v>
      </x:c>
      <x:c r="D5" s="25" t="n">
        <x:v>1862.41</x:v>
      </x:c>
      <x:c r="E5" s="25" t="n">
        <x:v>383.53</x:v>
      </x:c>
      <x:c r="F5" s="25" t="n">
        <x:v>672.2</x:v>
      </x:c>
      <x:c r="G5" s="25" t="n">
        <x:v>316.43</x:v>
      </x:c>
      <x:c r="H5" s="25" t="n">
        <x:f>B5-C5-D5-E5-F5-G5</x:f>
        <x:v>2101.5000000000005</x:v>
      </x:c>
    </x:row>
    <x:row r="6">
      <x:c r="A6" s="23" t="str">
        <x:v>Mars</x:v>
      </x:c>
      <x:c r="B6" s="25" t="n">
        <x:v>8750.83</x:v>
      </x:c>
      <x:c r="C6" s="25" t="n">
        <x:v>2547.89</x:v>
      </x:c>
      <x:c r="D6" s="25" t="n">
        <x:v>1134.8</x:v>
      </x:c>
      <x:c r="E6" s="25" t="n">
        <x:v>461.39</x:v>
      </x:c>
      <x:c r="F6" s="25" t="n">
        <x:v>632.56</x:v>
      </x:c>
      <x:c r="G6" s="25" t="n">
        <x:v>353.28</x:v>
      </x:c>
      <x:c r="H6" s="25" t="n">
        <x:f>B6-C6-D6-E6-F6-G6</x:f>
        <x:v>3620.91</x:v>
      </x:c>
    </x:row>
    <x:row r="7">
      <x:c r="A7" s="23" t="str">
        <x:v>Avril</x:v>
      </x:c>
      <x:c r="B7" s="25" t="n">
        <x:v>4532.77</x:v>
      </x:c>
      <x:c r="C7" s="25" t="n">
        <x:v>1762.7</x:v>
      </x:c>
      <x:c r="D7" s="25" t="n">
        <x:v>520.57</x:v>
      </x:c>
      <x:c r="E7" s="25" t="n">
        <x:v>230.6</x:v>
      </x:c>
      <x:c r="F7" s="25" t="n">
        <x:v>243.54</x:v>
      </x:c>
      <x:c r="G7" s="25" t="n">
        <x:v>152.28</x:v>
      </x:c>
      <x:c r="H7" s="25" t="n">
        <x:f>B7-C7-D7-E7-F7-G7</x:f>
        <x:v>1623.0800000000006</x:v>
      </x:c>
    </x:row>
    <x:row r="8">
      <x:c r="A8" s="23" t="str">
        <x:v>Mai</x:v>
      </x:c>
      <x:c r="B8" s="25" t="n">
        <x:v>9123.34</x:v>
      </x:c>
      <x:c r="C8" s="25" t="n">
        <x:v>3382.37</x:v>
      </x:c>
      <x:c r="D8" s="25" t="n">
        <x:v>1084.55</x:v>
      </x:c>
      <x:c r="E8" s="25" t="n">
        <x:v>792.45</x:v>
      </x:c>
      <x:c r="F8" s="25" t="n">
        <x:v>436.57</x:v>
      </x:c>
      <x:c r="G8" s="25" t="n">
        <x:v>390.81</x:v>
      </x:c>
      <x:c r="H8" s="25" t="n">
        <x:f>B8-C8-D8-E8-F8-G8</x:f>
        <x:v>3036.59</x:v>
      </x:c>
    </x:row>
    <x:row r="9">
      <x:c r="A9" s="23" t="str">
        <x:v>Juin</x:v>
      </x:c>
      <x:c r="B9" s="25" t="n">
        <x:v>9450.35</x:v>
      </x:c>
      <x:c r="C9" s="25" t="n">
        <x:v>3032.59</x:v>
      </x:c>
      <x:c r="D9" s="25" t="n">
        <x:v>2054.53</x:v>
      </x:c>
      <x:c r="E9" s="25" t="n">
        <x:v>525.91</x:v>
      </x:c>
      <x:c r="F9" s="25" t="n">
        <x:v>387.21</x:v>
      </x:c>
      <x:c r="G9" s="25" t="n">
        <x:v>314.76</x:v>
      </x:c>
      <x:c r="H9" s="25" t="n">
        <x:f>B9-C9-D9-E9-F9-G9</x:f>
        <x:v>3135.3499999999995</x:v>
      </x:c>
    </x:row>
    <x:row r="10">
      <x:c r="B10" s="26"/>
      <x:c r="C10" s="26"/>
      <x:c r="D10" s="26"/>
      <x:c r="E10" s="26"/>
      <x:c r="F10" s="26"/>
      <x:c r="G10" s="26"/>
      <x:c r="H10" s="26"/>
    </x:row>
    <x:row r="11">
      <x:c r="B11" s="26"/>
      <x:c r="C11" s="26"/>
      <x:c r="D11" s="26"/>
      <x:c r="E11" s="26"/>
      <x:c r="F11" s="26"/>
      <x:c r="G11" s="26"/>
      <x:c r="H11" s="26"/>
    </x:row>
    <x:row r="12">
      <x:c r="B12" s="26"/>
      <x:c r="C12" s="26"/>
      <x:c r="D12" s="26"/>
      <x:c r="E12" s="26"/>
      <x:c r="F12" s="26"/>
      <x:c r="G12" s="26"/>
      <x:c r="H12" s="26"/>
    </x:row>
    <x:row r="13">
      <x:c r="B13" s="26"/>
      <x:c r="C13" s="26"/>
      <x:c r="D13" s="26"/>
      <x:c r="E13" s="26"/>
      <x:c r="F13" s="26"/>
      <x:c r="G13" s="26"/>
      <x:c r="H13" s="26"/>
    </x:row>
    <x:row r="14">
      <x:c r="B14" s="26"/>
      <x:c r="C14" s="26"/>
      <x:c r="D14" s="26"/>
      <x:c r="E14" s="26"/>
      <x:c r="F14" s="26"/>
      <x:c r="G14" s="26"/>
      <x:c r="H14" s="26"/>
    </x:row>
    <x:row r="15">
      <x:c r="B15" s="26"/>
      <x:c r="C15" s="26"/>
      <x:c r="D15" s="26"/>
      <x:c r="E15" s="26"/>
      <x:c r="F15" s="26"/>
      <x:c r="G15" s="26"/>
      <x:c r="H15" s="26"/>
    </x:row>
    <x:row r="16">
      <x:c r="B16" s="26"/>
      <x:c r="C16" s="26"/>
      <x:c r="D16" s="26"/>
      <x:c r="E16" s="26"/>
      <x:c r="F16" s="26"/>
      <x:c r="G16" s="26"/>
      <x:c r="H16" s="26"/>
    </x:row>
    <x:row r="17">
      <x:c r="B17" s="26"/>
      <x:c r="C17" s="26"/>
      <x:c r="D17" s="26"/>
      <x:c r="E17" s="26"/>
      <x:c r="F17" s="26"/>
      <x:c r="G17" s="26"/>
      <x:c r="H17" s="26"/>
    </x:row>
    <x:row r="18">
      <x:c r="B18" s="26"/>
      <x:c r="C18" s="26"/>
      <x:c r="D18" s="26"/>
      <x:c r="E18" s="26"/>
      <x:c r="F18" s="26"/>
      <x:c r="G18" s="26"/>
      <x:c r="H18" s="26"/>
    </x:row>
    <x:row r="19">
      <x:c r="B19" s="26"/>
      <x:c r="C19" s="26"/>
      <x:c r="D19" s="26"/>
      <x:c r="E19" s="26"/>
      <x:c r="F19" s="26"/>
      <x:c r="G19" s="26"/>
      <x:c r="H19" s="26"/>
    </x:row>
    <x:row r="20">
      <x:c r="B20" s="26"/>
      <x:c r="C20" s="26"/>
      <x:c r="D20" s="26"/>
      <x:c r="E20" s="26"/>
      <x:c r="F20" s="26"/>
      <x:c r="G20" s="26"/>
      <x:c r="H20" s="26"/>
    </x:row>
  </x:sheetData>
  <x:mergeCells>
    <x:mergeCell ref="A1:H1"/>
  </x:mergeCells>
  <x:pageMargins left="0.7" right="0.7" top="0.75" bottom="0.75" header="0.3" footer="0.3"/>
  <x:tableParts count="1">
    <x:tablePart xmlns:r="http://schemas.openxmlformats.org/officeDocument/2006/relationships" r:id="Rf223f5daa1724e58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40.5" hidden="0" customWidth="1"/>
    <x:col min="2" max="2" width="21.8799991607666" hidden="0" customWidth="1"/>
    <x:col min="3" max="3" width="9.380000114440918" hidden="0" customWidth="1"/>
    <x:col min="4" max="4" width="9.380000114440918" hidden="0" customWidth="1"/>
    <x:col min="5" max="5" width="8.380000114440918" hidden="0" customWidth="1"/>
    <x:col min="6" max="6" width="9.630000114440918" hidden="0" customWidth="1"/>
    <x:col min="7" max="7" width="14.380000114440918" hidden="0" customWidth="1"/>
    <x:col min="8" max="8" width="10" hidden="0" customWidth="1"/>
    <x:col min="9" max="9" width="6.130000114440918" hidden="0" customWidth="1"/>
    <x:col min="10" max="10" width="4.75" hidden="0" customWidth="1"/>
  </x:cols>
  <x:sheetData>
    <x:row r="1" ht="28" customHeight="1">
      <x:c r="A1" s="8" t="str">
        <x:v>SUIVI DES CAMPAGNES MARKETING</x:v>
      </x:c>
    </x:row>
    <x:row r="3">
      <x:c r="A3" s="18" t="str">
        <x:v>Canal</x:v>
      </x:c>
      <x:c r="B3" s="18" t="str">
        <x:v>Campagne</x:v>
      </x:c>
      <x:c r="C3" s="18" t="str">
        <x:v>Date début</x:v>
      </x:c>
      <x:c r="D3" s="18" t="str">
        <x:v>Date fin</x:v>
      </x:c>
      <x:c r="E3" s="18" t="str">
        <x:v>Budget €</x:v>
      </x:c>
      <x:c r="F3" s="18" t="str">
        <x:v>Impressions</x:v>
      </x:c>
      <x:c r="G3" s="18" t="str">
        <x:v>Chiffre d'affaires €</x:v>
      </x:c>
      <x:c r="H3" s="18" t="str">
        <x:v>Commandes</x:v>
      </x:c>
      <x:c r="I3" s="18" t="str">
        <x:v>CPA €</x:v>
      </x:c>
      <x:c r="J3" s="18" t="str">
        <x:v>ROAS</x:v>
      </x:c>
    </x:row>
    <x:row r="4">
      <x:c r="A4" s="23" t="str">
        <x:v>Meta Ads</x:v>
      </x:c>
      <x:c r="B4" s="23" t="str">
        <x:v>Prospection produits maison</x:v>
      </x:c>
      <x:c r="C4" s="23" t="str">
        <x:v>01/01/2026</x:v>
      </x:c>
      <x:c r="D4" s="23" t="str">
        <x:v>31/01/2026</x:v>
      </x:c>
      <x:c r="E4" s="25" t="n">
        <x:v>1200</x:v>
      </x:c>
      <x:c r="F4" s="23" t="n">
        <x:v>42000</x:v>
      </x:c>
      <x:c r="G4" s="25" t="n">
        <x:v>1800</x:v>
      </x:c>
      <x:c r="H4" s="23" t="n">
        <x:v>96</x:v>
      </x:c>
      <x:c r="I4" s="25" t="n">
        <x:f>IF(H4=0,0,E4/H4)</x:f>
        <x:v>12.5</x:v>
      </x:c>
      <x:c r="J4" s="33" t="n">
        <x:f>IF(E4=0,0,G4/E4)</x:f>
        <x:v>1.5</x:v>
      </x:c>
    </x:row>
    <x:row r="5">
      <x:c r="A5" s="23" t="str">
        <x:v>Google Ads</x:v>
      </x:c>
      <x:c r="B5" s="23" t="str">
        <x:v>Recherche accessoires</x:v>
      </x:c>
      <x:c r="C5" s="23" t="str">
        <x:v>01/02/2026</x:v>
      </x:c>
      <x:c r="D5" s="23" t="str">
        <x:v>28/02/2026</x:v>
      </x:c>
      <x:c r="E5" s="25" t="n">
        <x:v>950</x:v>
      </x:c>
      <x:c r="F5" s="23" t="n">
        <x:v>21000</x:v>
      </x:c>
      <x:c r="G5" s="25" t="n">
        <x:v>1300</x:v>
      </x:c>
      <x:c r="H5" s="23" t="n">
        <x:v>58</x:v>
      </x:c>
      <x:c r="I5" s="25" t="n">
        <x:f>IF(H5=0,0,E5/H5)</x:f>
        <x:v>16.379310344827587</x:v>
      </x:c>
      <x:c r="J5" s="33" t="n">
        <x:f>IF(E5=0,0,G5/E5)</x:f>
        <x:v>1.368421052631579</x:v>
      </x:c>
    </x:row>
    <x:row r="6">
      <x:c r="A6" s="23" t="str">
        <x:v>TikTok Ads</x:v>
      </x:c>
      <x:c r="B6" s="23" t="str">
        <x:v>Vidéos produits tendance</x:v>
      </x:c>
      <x:c r="C6" s="23" t="str">
        <x:v>01/03/2026</x:v>
      </x:c>
      <x:c r="D6" s="23" t="str">
        <x:v>31/03/2026</x:v>
      </x:c>
      <x:c r="E6" s="25" t="n">
        <x:v>1600</x:v>
      </x:c>
      <x:c r="F6" s="23" t="n">
        <x:v>88000</x:v>
      </x:c>
      <x:c r="G6" s="25" t="n">
        <x:v>2700</x:v>
      </x:c>
      <x:c r="H6" s="23" t="n">
        <x:v>140</x:v>
      </x:c>
      <x:c r="I6" s="25" t="n">
        <x:f>IF(H6=0,0,E6/H6)</x:f>
        <x:v>11.428571428571429</x:v>
      </x:c>
      <x:c r="J6" s="33" t="n">
        <x:f>IF(E6=0,0,G6/E6)</x:f>
        <x:v>1.6875</x:v>
      </x:c>
    </x:row>
    <x:row r="7">
      <x:c r="A7" s="23" t="str">
        <x:v>Pinterest Ads</x:v>
      </x:c>
      <x:c r="B7" s="23" t="str">
        <x:v>Décoration maison</x:v>
      </x:c>
      <x:c r="C7" s="23" t="str">
        <x:v>01/04/2026</x:v>
      </x:c>
      <x:c r="D7" s="23" t="str">
        <x:v>30/04/2026</x:v>
      </x:c>
      <x:c r="E7" s="25" t="n">
        <x:v>700</x:v>
      </x:c>
      <x:c r="F7" s="23" t="n">
        <x:v>19000</x:v>
      </x:c>
      <x:c r="G7" s="25" t="n">
        <x:v>900</x:v>
      </x:c>
      <x:c r="H7" s="23" t="n">
        <x:v>35</x:v>
      </x:c>
      <x:c r="I7" s="25" t="n">
        <x:f>IF(H7=0,0,E7/H7)</x:f>
        <x:v>20</x:v>
      </x:c>
      <x:c r="J7" s="33" t="n">
        <x:f>IF(E7=0,0,G7/E7)</x:f>
        <x:v>1.2857142857142858</x:v>
      </x:c>
    </x:row>
    <x:row r="8">
      <x:c r="A8" s="23" t="str">
        <x:v>Meta Ads</x:v>
      </x:c>
      <x:c r="B8" s="23" t="str">
        <x:v>Retargeting clients</x:v>
      </x:c>
      <x:c r="C8" s="23" t="str">
        <x:v>01/05/2026</x:v>
      </x:c>
      <x:c r="D8" s="23" t="str">
        <x:v>31/05/2026</x:v>
      </x:c>
      <x:c r="E8" s="25" t="n">
        <x:v>850</x:v>
      </x:c>
      <x:c r="F8" s="23" t="n">
        <x:v>16000</x:v>
      </x:c>
      <x:c r="G8" s="25" t="n">
        <x:v>2100</x:v>
      </x:c>
      <x:c r="H8" s="23" t="n">
        <x:v>82</x:v>
      </x:c>
      <x:c r="I8" s="25" t="n">
        <x:f>IF(H8=0,0,E8/H8)</x:f>
        <x:v>10.365853658536585</x:v>
      </x:c>
      <x:c r="J8" s="33" t="n">
        <x:f>IF(E8=0,0,G8/E8)</x:f>
        <x:v>2.4705882352941178</x:v>
      </x:c>
    </x:row>
    <x:row r="9">
      <x:c r="E9" s="26"/>
      <x:c r="G9" s="26"/>
      <x:c r="I9" s="26"/>
      <x:c r="J9" s="34"/>
    </x:row>
    <x:row r="10">
      <x:c r="E10" s="26"/>
      <x:c r="G10" s="26"/>
      <x:c r="I10" s="26"/>
      <x:c r="J10" s="34"/>
    </x:row>
    <x:row r="11">
      <x:c r="E11" s="26"/>
      <x:c r="G11" s="26"/>
      <x:c r="I11" s="26"/>
      <x:c r="J11" s="34"/>
    </x:row>
    <x:row r="12">
      <x:c r="E12" s="26"/>
      <x:c r="G12" s="26"/>
      <x:c r="I12" s="26"/>
      <x:c r="J12" s="34"/>
    </x:row>
    <x:row r="13">
      <x:c r="E13" s="26"/>
      <x:c r="G13" s="26"/>
      <x:c r="I13" s="26"/>
      <x:c r="J13" s="34"/>
    </x:row>
    <x:row r="14">
      <x:c r="E14" s="26"/>
      <x:c r="G14" s="26"/>
      <x:c r="I14" s="26"/>
      <x:c r="J14" s="34"/>
    </x:row>
    <x:row r="15">
      <x:c r="E15" s="26"/>
      <x:c r="G15" s="26"/>
      <x:c r="I15" s="26"/>
      <x:c r="J15" s="34"/>
    </x:row>
    <x:row r="16">
      <x:c r="E16" s="26"/>
      <x:c r="G16" s="26"/>
      <x:c r="I16" s="26"/>
      <x:c r="J16" s="34"/>
    </x:row>
    <x:row r="17">
      <x:c r="E17" s="26"/>
      <x:c r="G17" s="26"/>
      <x:c r="I17" s="26"/>
      <x:c r="J17" s="34"/>
    </x:row>
    <x:row r="18">
      <x:c r="E18" s="26"/>
      <x:c r="G18" s="26"/>
      <x:c r="I18" s="26"/>
      <x:c r="J18" s="34"/>
    </x:row>
    <x:row r="19">
      <x:c r="E19" s="26"/>
      <x:c r="G19" s="26"/>
      <x:c r="I19" s="26"/>
      <x:c r="J19" s="34"/>
    </x:row>
    <x:row r="20">
      <x:c r="E20" s="26"/>
      <x:c r="G20" s="26"/>
      <x:c r="I20" s="26"/>
      <x:c r="J20" s="34"/>
    </x:row>
  </x:sheetData>
  <x:mergeCells>
    <x:mergeCell ref="A1:J1"/>
  </x:mergeCells>
  <x:conditionalFormatting sqref="J4:J100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ffd9551447fb4532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26.75" hidden="0" customWidth="1"/>
    <x:col min="2" max="2" width="13.130000114440918" hidden="0" customWidth="1"/>
    <x:col min="3" max="3" width="13.880000114440918" hidden="0" customWidth="1"/>
    <x:col min="4" max="4" width="22.5" hidden="0" customWidth="1"/>
    <x:col min="5" max="5" width="12.5" hidden="0" customWidth="1"/>
    <x:col min="6" max="6" width="10.880000114440918" hidden="0" customWidth="1"/>
    <x:col min="7" max="7" width="13" hidden="0" customWidth="1"/>
    <x:col min="8" max="8" width="12" hidden="0" customWidth="1"/>
    <x:col min="9" max="9" width="13.130000114440918" hidden="0" customWidth="1"/>
    <x:col min="10" max="10" width="11.630000114440918" hidden="0" customWidth="1"/>
  </x:cols>
  <x:sheetData>
    <x:row r="1" ht="28" customHeight="1">
      <x:c r="A1" s="8" t="str">
        <x:v>SUIVI DES EXPÉDITIONS</x:v>
      </x:c>
    </x:row>
    <x:row r="3">
      <x:c r="A3" s="18" t="str">
        <x:v>ID Commande</x:v>
      </x:c>
      <x:c r="B3" s="18" t="str">
        <x:v>Date commande</x:v>
      </x:c>
      <x:c r="C3" s="18" t="str">
        <x:v>Client</x:v>
      </x:c>
      <x:c r="D3" s="18" t="str">
        <x:v>Produit</x:v>
      </x:c>
      <x:c r="E3" s="18" t="str">
        <x:v>Fournisseur</x:v>
      </x:c>
      <x:c r="F3" s="18" t="str">
        <x:v>N° suivi</x:v>
      </x:c>
      <x:c r="G3" s="18" t="str">
        <x:v>Transporteur</x:v>
      </x:c>
      <x:c r="H3" s="18" t="str">
        <x:v>Statut livraison</x:v>
      </x:c>
      <x:c r="I3" s="18" t="str">
        <x:v>Délai réel (jours)</x:v>
      </x:c>
      <x:c r="J3" s="18" t="str">
        <x:v>Commentaires</x:v>
      </x:c>
    </x:row>
    <x:row r="4">
      <x:c r="A4" s="23" t="str">
        <x:v>CMD-0001</x:v>
      </x:c>
      <x:c r="B4" s="23" t="str">
        <x:v>24/02/2026</x:v>
      </x:c>
      <x:c r="C4" s="23" t="str">
        <x:v>Louis Robert</x:v>
      </x:c>
      <x:c r="D4" s="23" t="str">
        <x:v>Montre connectée sport</x:v>
      </x:c>
      <x:c r="E4" s="23" t="str">
        <x:v>AliExpress</x:v>
      </x:c>
      <x:c r="F4" s="23" t="str">
        <x:v>TRK00000001</x:v>
      </x:c>
      <x:c r="G4" s="23" t="str">
        <x:v>DHL eCommerce</x:v>
      </x:c>
      <x:c r="H4" s="23" t="str">
        <x:v>En préparation</x:v>
      </x:c>
      <x:c r="I4" s="23" t="n">
        <x:v>10</x:v>
      </x:c>
      <x:c r="J4" s="23" t="str"/>
    </x:row>
    <x:row r="5">
      <x:c r="A5" s="23" t="str">
        <x:v>CMD-0002</x:v>
      </x:c>
      <x:c r="B5" s="23" t="str">
        <x:v>29/03/2026</x:v>
      </x:c>
      <x:c r="C5" s="23" t="str">
        <x:v>Hugo Laurent</x:v>
      </x:c>
      <x:c r="D5" s="23" t="str">
        <x:v>Organisateur de bureau</x:v>
      </x:c>
      <x:c r="E5" s="23" t="str">
        <x:v>Spocket</x:v>
      </x:c>
      <x:c r="F5" s="23" t="str">
        <x:v>TRK00000002</x:v>
      </x:c>
      <x:c r="G5" s="23" t="str">
        <x:v>La Poste</x:v>
      </x:c>
      <x:c r="H5" s="23" t="str">
        <x:v>Livrée</x:v>
      </x:c>
      <x:c r="I5" s="23" t="n">
        <x:v>10</x:v>
      </x:c>
      <x:c r="J5" s="23" t="str"/>
    </x:row>
    <x:row r="6">
      <x:c r="A6" s="23" t="str">
        <x:v>CMD-0003</x:v>
      </x:c>
      <x:c r="B6" s="23" t="str">
        <x:v>30/05/2026</x:v>
      </x:c>
      <x:c r="C6" s="23" t="str">
        <x:v>Julie Laurent</x:v>
      </x:c>
      <x:c r="D6" s="23" t="str">
        <x:v>Tapis de yoga antidérapant</x:v>
      </x:c>
      <x:c r="E6" s="23" t="str">
        <x:v>BigBuy</x:v>
      </x:c>
      <x:c r="F6" s="23" t="str">
        <x:v>TRK00000003</x:v>
      </x:c>
      <x:c r="G6" s="23" t="str">
        <x:v>DHL eCommerce</x:v>
      </x:c>
      <x:c r="H6" s="23" t="str">
        <x:v>Livrée</x:v>
      </x:c>
      <x:c r="I6" s="23" t="n">
        <x:v>5</x:v>
      </x:c>
      <x:c r="J6" s="23" t="str"/>
    </x:row>
    <x:row r="7">
      <x:c r="A7" s="23" t="str">
        <x:v>CMD-0004</x:v>
      </x:c>
      <x:c r="B7" s="23" t="str">
        <x:v>02/03/2026</x:v>
      </x:c>
      <x:c r="C7" s="23" t="str">
        <x:v>Hugo Garcia</x:v>
      </x:c>
      <x:c r="D7" s="23" t="str">
        <x:v>Correcteur de posture</x:v>
      </x:c>
      <x:c r="E7" s="23" t="str">
        <x:v>CJ Dropshipping</x:v>
      </x:c>
      <x:c r="F7" s="23" t="str">
        <x:v>TRK00000004</x:v>
      </x:c>
      <x:c r="G7" s="23" t="str">
        <x:v>DHL eCommerce</x:v>
      </x:c>
      <x:c r="H7" s="23" t="str">
        <x:v>Expédiée</x:v>
      </x:c>
      <x:c r="I7" s="23" t="n">
        <x:v>11</x:v>
      </x:c>
      <x:c r="J7" s="23" t="str"/>
    </x:row>
    <x:row r="8">
      <x:c r="A8" s="23" t="str">
        <x:v>CMD-0005</x:v>
      </x:c>
      <x:c r="B8" s="23" t="str">
        <x:v>25/02/2026</x:v>
      </x:c>
      <x:c r="C8" s="23" t="str">
        <x:v>Léa Michel</x:v>
      </x:c>
      <x:c r="D8" s="23" t="str">
        <x:v>Sac à dos antivol</x:v>
      </x:c>
      <x:c r="E8" s="23" t="str">
        <x:v>BigBuy</x:v>
      </x:c>
      <x:c r="F8" s="23" t="str">
        <x:v>TRK00000005</x:v>
      </x:c>
      <x:c r="G8" s="23" t="str">
        <x:v>YunExpress</x:v>
      </x:c>
      <x:c r="H8" s="23" t="str">
        <x:v>Livrée</x:v>
      </x:c>
      <x:c r="I8" s="23" t="n">
        <x:v>7</x:v>
      </x:c>
      <x:c r="J8" s="23" t="str"/>
    </x:row>
    <x:row r="9">
      <x:c r="A9" s="23" t="str">
        <x:v>CMD-0006</x:v>
      </x:c>
      <x:c r="B9" s="23" t="str">
        <x:v>14/02/2026</x:v>
      </x:c>
      <x:c r="C9" s="23" t="str">
        <x:v>Thomas Robert</x:v>
      </x:c>
      <x:c r="D9" s="23" t="str">
        <x:v>Tapis de yoga antidérapant</x:v>
      </x:c>
      <x:c r="E9" s="23" t="str">
        <x:v>BigBuy</x:v>
      </x:c>
      <x:c r="F9" s="23" t="str">
        <x:v>TRK00000006</x:v>
      </x:c>
      <x:c r="G9" s="23" t="str">
        <x:v>YunExpress</x:v>
      </x:c>
      <x:c r="H9" s="23" t="str">
        <x:v>Livrée</x:v>
      </x:c>
      <x:c r="I9" s="23" t="n">
        <x:v>13</x:v>
      </x:c>
      <x:c r="J9" s="23" t="str"/>
    </x:row>
    <x:row r="10">
      <x:c r="A10" s="23" t="str">
        <x:v>CMD-0007</x:v>
      </x:c>
      <x:c r="B10" s="23" t="str">
        <x:v>25/05/2026</x:v>
      </x:c>
      <x:c r="C10" s="23" t="str">
        <x:v>Thomas Robert</x:v>
      </x:c>
      <x:c r="D10" s="23" t="str">
        <x:v>Diffuseur d'huiles essentielles</x:v>
      </x:c>
      <x:c r="E10" s="23" t="str">
        <x:v>Zendrop</x:v>
      </x:c>
      <x:c r="F10" s="23" t="str">
        <x:v>TRK00000007</x:v>
      </x:c>
      <x:c r="G10" s="23" t="str">
        <x:v>DHL eCommerce</x:v>
      </x:c>
      <x:c r="H10" s="23" t="str">
        <x:v>Expédiée</x:v>
      </x:c>
      <x:c r="I10" s="23" t="n">
        <x:v>4</x:v>
      </x:c>
      <x:c r="J10" s="23" t="str"/>
    </x:row>
    <x:row r="11">
      <x:c r="A11" s="23" t="str">
        <x:v>CMD-0008</x:v>
      </x:c>
      <x:c r="B11" s="23" t="str">
        <x:v>02/03/2026</x:v>
      </x:c>
      <x:c r="C11" s="23" t="str">
        <x:v>Clara Garcia</x:v>
      </x:c>
      <x:c r="D11" s="23" t="str">
        <x:v>Diffuseur d'huiles essentielles</x:v>
      </x:c>
      <x:c r="E11" s="23" t="str">
        <x:v>Zendrop</x:v>
      </x:c>
      <x:c r="F11" s="23" t="str">
        <x:v>TRK00000008</x:v>
      </x:c>
      <x:c r="G11" s="23" t="str">
        <x:v>DHL eCommerce</x:v>
      </x:c>
      <x:c r="H11" s="23" t="str">
        <x:v>En préparation</x:v>
      </x:c>
      <x:c r="I11" s="23" t="n">
        <x:v>14</x:v>
      </x:c>
      <x:c r="J11" s="23" t="str"/>
    </x:row>
    <x:row r="12">
      <x:c r="A12" s="23" t="str">
        <x:v>CMD-0009</x:v>
      </x:c>
      <x:c r="B12" s="23" t="str">
        <x:v>30/01/2026</x:v>
      </x:c>
      <x:c r="C12" s="23" t="str">
        <x:v>Clara Garcia</x:v>
      </x:c>
      <x:c r="D12" s="23" t="str">
        <x:v>Écouteurs Bluetooth Pro</x:v>
      </x:c>
      <x:c r="E12" s="23" t="str">
        <x:v>AliExpress</x:v>
      </x:c>
      <x:c r="F12" s="23" t="str">
        <x:v>TRK00000009</x:v>
      </x:c>
      <x:c r="G12" s="23" t="str">
        <x:v>Colissimo</x:v>
      </x:c>
      <x:c r="H12" s="23" t="str">
        <x:v>Expédiée</x:v>
      </x:c>
      <x:c r="I12" s="23" t="n">
        <x:v>5</x:v>
      </x:c>
      <x:c r="J12" s="23" t="str"/>
    </x:row>
    <x:row r="13">
      <x:c r="A13" s="23" t="str">
        <x:v>CMD-0010</x:v>
      </x:c>
      <x:c r="B13" s="23" t="str">
        <x:v>02/06/2026</x:v>
      </x:c>
      <x:c r="C13" s="23" t="str">
        <x:v>Camille Bertrand</x:v>
      </x:c>
      <x:c r="D13" s="23" t="str">
        <x:v>Sac de rangement voyage</x:v>
      </x:c>
      <x:c r="E13" s="23" t="str">
        <x:v>AliExpress</x:v>
      </x:c>
      <x:c r="F13" s="23" t="str">
        <x:v>TRK00000010</x:v>
      </x:c>
      <x:c r="G13" s="23" t="str">
        <x:v>Chronopost</x:v>
      </x:c>
      <x:c r="H13" s="23" t="str">
        <x:v>En préparation</x:v>
      </x:c>
      <x:c r="I13" s="23" t="n">
        <x:v>8</x:v>
      </x:c>
      <x:c r="J13" s="23" t="str"/>
    </x:row>
    <x:row r="14">
      <x:c r="A14" s="23" t="str">
        <x:v>CMD-0011</x:v>
      </x:c>
      <x:c r="B14" s="23" t="str">
        <x:v>03/02/2026</x:v>
      </x:c>
      <x:c r="C14" s="23" t="str">
        <x:v>Thomas Robert</x:v>
      </x:c>
      <x:c r="D14" s="23" t="str">
        <x:v>Brosse visage électrique</x:v>
      </x:c>
      <x:c r="E14" s="23" t="str">
        <x:v>CJ Dropshipping</x:v>
      </x:c>
      <x:c r="F14" s="23" t="str">
        <x:v>TRK00000011</x:v>
      </x:c>
      <x:c r="G14" s="23" t="str">
        <x:v>DHL eCommerce</x:v>
      </x:c>
      <x:c r="H14" s="23" t="str">
        <x:v>En préparation</x:v>
      </x:c>
      <x:c r="I14" s="23" t="n">
        <x:v>9</x:v>
      </x:c>
      <x:c r="J14" s="23" t="str"/>
    </x:row>
    <x:row r="15">
      <x:c r="A15" s="23" t="str">
        <x:v>CMD-0012</x:v>
      </x:c>
      <x:c r="B15" s="23" t="str">
        <x:v>20/05/2026</x:v>
      </x:c>
      <x:c r="C15" s="23" t="str">
        <x:v>Chloé Garcia</x:v>
      </x:c>
      <x:c r="D15" s="23" t="str">
        <x:v>Sac à dos antivol</x:v>
      </x:c>
      <x:c r="E15" s="23" t="str">
        <x:v>BigBuy</x:v>
      </x:c>
      <x:c r="F15" s="23" t="str">
        <x:v>TRK00000012</x:v>
      </x:c>
      <x:c r="G15" s="23" t="str">
        <x:v>La Poste</x:v>
      </x:c>
      <x:c r="H15" s="23" t="str">
        <x:v>En transit</x:v>
      </x:c>
      <x:c r="I15" s="23" t="n">
        <x:v>7</x:v>
      </x:c>
      <x:c r="J15" s="23" t="str"/>
    </x:row>
    <x:row r="16">
      <x:c r="A16" s="23" t="str">
        <x:v>CMD-0013</x:v>
      </x:c>
      <x:c r="B16" s="23" t="str">
        <x:v>29/01/2026</x:v>
      </x:c>
      <x:c r="C16" s="23" t="str">
        <x:v>Louis Bernard</x:v>
      </x:c>
      <x:c r="D16" s="23" t="str">
        <x:v>Organisateur de bureau</x:v>
      </x:c>
      <x:c r="E16" s="23" t="str">
        <x:v>Spocket</x:v>
      </x:c>
      <x:c r="F16" s="23" t="str">
        <x:v>TRK00000013</x:v>
      </x:c>
      <x:c r="G16" s="23" t="str">
        <x:v>La Poste</x:v>
      </x:c>
      <x:c r="H16" s="23" t="str">
        <x:v>En préparation</x:v>
      </x:c>
      <x:c r="I16" s="23" t="n">
        <x:v>3</x:v>
      </x:c>
      <x:c r="J16" s="23" t="str"/>
    </x:row>
    <x:row r="17">
      <x:c r="A17" s="23" t="str">
        <x:v>CMD-0014</x:v>
      </x:c>
      <x:c r="B17" s="23" t="str">
        <x:v>29/01/2026</x:v>
      </x:c>
      <x:c r="C17" s="23" t="str">
        <x:v>Chloé Garcia</x:v>
      </x:c>
      <x:c r="D17" s="23" t="str">
        <x:v>Écouteurs Bluetooth Pro</x:v>
      </x:c>
      <x:c r="E17" s="23" t="str">
        <x:v>AliExpress</x:v>
      </x:c>
      <x:c r="F17" s="23" t="str">
        <x:v>TRK00000014</x:v>
      </x:c>
      <x:c r="G17" s="23" t="str">
        <x:v>DHL eCommerce</x:v>
      </x:c>
      <x:c r="H17" s="23" t="str">
        <x:v>En transit</x:v>
      </x:c>
      <x:c r="I17" s="23" t="n">
        <x:v>3</x:v>
      </x:c>
      <x:c r="J17" s="23" t="str"/>
    </x:row>
    <x:row r="18">
      <x:c r="A18" s="23" t="str">
        <x:v>CMD-0015</x:v>
      </x:c>
      <x:c r="B18" s="23" t="str">
        <x:v>16/04/2026</x:v>
      </x:c>
      <x:c r="C18" s="23" t="str">
        <x:v>Clara Garcia</x:v>
      </x:c>
      <x:c r="D18" s="23" t="str">
        <x:v>Brosse visage électrique</x:v>
      </x:c>
      <x:c r="E18" s="23" t="str">
        <x:v>CJ Dropshipping</x:v>
      </x:c>
      <x:c r="F18" s="23" t="str">
        <x:v>TRK00000015</x:v>
      </x:c>
      <x:c r="G18" s="23" t="str">
        <x:v>DHL eCommerce</x:v>
      </x:c>
      <x:c r="H18" s="23" t="str">
        <x:v>Livrée</x:v>
      </x:c>
      <x:c r="I18" s="23" t="n">
        <x:v>4</x:v>
      </x:c>
      <x:c r="J18" s="23" t="str"/>
    </x:row>
    <x:row r="19">
      <x:c r="A19" s="23" t="str">
        <x:v>CMD-0016</x:v>
      </x:c>
      <x:c r="B19" s="23" t="str">
        <x:v>31/05/2026</x:v>
      </x:c>
      <x:c r="C19" s="23" t="str">
        <x:v>Manon Simon</x:v>
      </x:c>
      <x:c r="D19" s="23" t="str">
        <x:v>Correcteur de posture</x:v>
      </x:c>
      <x:c r="E19" s="23" t="str">
        <x:v>CJ Dropshipping</x:v>
      </x:c>
      <x:c r="F19" s="23" t="str">
        <x:v>TRK00000016</x:v>
      </x:c>
      <x:c r="G19" s="23" t="str">
        <x:v>YunExpress</x:v>
      </x:c>
      <x:c r="H19" s="23" t="str">
        <x:v>Expédiée</x:v>
      </x:c>
      <x:c r="I19" s="23" t="n">
        <x:v>9</x:v>
      </x:c>
      <x:c r="J19" s="23" t="str"/>
    </x:row>
    <x:row r="20">
      <x:c r="A20" s="23" t="str">
        <x:v>CMD-0017</x:v>
      </x:c>
      <x:c r="B20" s="23" t="str">
        <x:v>06/03/2026</x:v>
      </x:c>
      <x:c r="C20" s="23" t="str">
        <x:v>Chloé Simon</x:v>
      </x:c>
      <x:c r="D20" s="23" t="str">
        <x:v>Sac à dos antivol</x:v>
      </x:c>
      <x:c r="E20" s="23" t="str">
        <x:v>BigBuy</x:v>
      </x:c>
      <x:c r="F20" s="23" t="str">
        <x:v>TRK00000017</x:v>
      </x:c>
      <x:c r="G20" s="23" t="str">
        <x:v>La Poste</x:v>
      </x:c>
      <x:c r="H20" s="23" t="str">
        <x:v>Livrée</x:v>
      </x:c>
      <x:c r="I20" s="23" t="n">
        <x:v>7</x:v>
      </x:c>
      <x:c r="J20" s="23" t="str"/>
    </x:row>
    <x:row r="21">
      <x:c r="A21" s="23" t="str">
        <x:v>CMD-0018</x:v>
      </x:c>
      <x:c r="B21" s="23" t="str">
        <x:v>24/06/2026</x:v>
      </x:c>
      <x:c r="C21" s="23" t="str">
        <x:v>Chloé Dubois</x:v>
      </x:c>
      <x:c r="D21" s="23" t="str">
        <x:v>Montre connectée sport</x:v>
      </x:c>
      <x:c r="E21" s="23" t="str">
        <x:v>AliExpress</x:v>
      </x:c>
      <x:c r="F21" s="23" t="str">
        <x:v>TRK00000018</x:v>
      </x:c>
      <x:c r="G21" s="23" t="str">
        <x:v>YunExpress</x:v>
      </x:c>
      <x:c r="H21" s="23" t="str">
        <x:v>Expédiée</x:v>
      </x:c>
      <x:c r="I21" s="23" t="n">
        <x:v>14</x:v>
      </x:c>
      <x:c r="J21" s="23" t="str"/>
    </x:row>
    <x:row r="22">
      <x:c r="A22" s="23" t="str">
        <x:v>CMD-0019</x:v>
      </x:c>
      <x:c r="B22" s="23" t="str">
        <x:v>01/01/2026</x:v>
      </x:c>
      <x:c r="C22" s="23" t="str">
        <x:v>Léa Michel</x:v>
      </x:c>
      <x:c r="D22" s="23" t="str">
        <x:v>Tapis de yoga antidérapant</x:v>
      </x:c>
      <x:c r="E22" s="23" t="str">
        <x:v>BigBuy</x:v>
      </x:c>
      <x:c r="F22" s="23" t="str">
        <x:v>TRK00000019</x:v>
      </x:c>
      <x:c r="G22" s="23" t="str">
        <x:v>DHL eCommerce</x:v>
      </x:c>
      <x:c r="H22" s="23" t="str">
        <x:v>Expédiée</x:v>
      </x:c>
      <x:c r="I22" s="23" t="n">
        <x:v>10</x:v>
      </x:c>
      <x:c r="J22" s="23" t="str"/>
    </x:row>
    <x:row r="23">
      <x:c r="A23" s="23" t="str">
        <x:v>CMD-0020</x:v>
      </x:c>
      <x:c r="B23" s="23" t="str">
        <x:v>09/06/2026</x:v>
      </x:c>
      <x:c r="C23" s="23" t="str">
        <x:v>Camille Moreau</x:v>
      </x:c>
      <x:c r="D23" s="23" t="str">
        <x:v>Diffuseur d'huiles essentielles</x:v>
      </x:c>
      <x:c r="E23" s="23" t="str">
        <x:v>Zendrop</x:v>
      </x:c>
      <x:c r="F23" s="23" t="str">
        <x:v>TRK00000020</x:v>
      </x:c>
      <x:c r="G23" s="23" t="str">
        <x:v>La Poste</x:v>
      </x:c>
      <x:c r="H23" s="23" t="str">
        <x:v>Expédiée</x:v>
      </x:c>
      <x:c r="I23" s="23" t="n">
        <x:v>3</x:v>
      </x:c>
      <x:c r="J23" s="23" t="str"/>
    </x:row>
    <x:row r="24">
      <x:c r="A24" s="23" t="str">
        <x:v>CMD-0021</x:v>
      </x:c>
      <x:c r="B24" s="23" t="str">
        <x:v>21/06/2026</x:v>
      </x:c>
      <x:c r="C24" s="23" t="str">
        <x:v>Chloé Simon</x:v>
      </x:c>
      <x:c r="D24" s="23" t="str">
        <x:v>Tapis de yoga antidérapant</x:v>
      </x:c>
      <x:c r="E24" s="23" t="str">
        <x:v>BigBuy</x:v>
      </x:c>
      <x:c r="F24" s="23" t="str">
        <x:v>TRK00000021</x:v>
      </x:c>
      <x:c r="G24" s="23" t="str">
        <x:v>Chronopost</x:v>
      </x:c>
      <x:c r="H24" s="23" t="str">
        <x:v>Expédiée</x:v>
      </x:c>
      <x:c r="I24" s="23" t="n">
        <x:v>9</x:v>
      </x:c>
      <x:c r="J24" s="23" t="str"/>
    </x:row>
    <x:row r="25">
      <x:c r="A25" s="23" t="str">
        <x:v>CMD-0022</x:v>
      </x:c>
      <x:c r="B25" s="23" t="str">
        <x:v>12/03/2026</x:v>
      </x:c>
      <x:c r="C25" s="23" t="str">
        <x:v>Jean Garcia</x:v>
      </x:c>
      <x:c r="D25" s="23" t="str">
        <x:v>Support téléphone voiture</x:v>
      </x:c>
      <x:c r="E25" s="23" t="str">
        <x:v>Zendrop</x:v>
      </x:c>
      <x:c r="F25" s="23" t="str">
        <x:v>TRK00000022</x:v>
      </x:c>
      <x:c r="G25" s="23" t="str">
        <x:v>DHL eCommerce</x:v>
      </x:c>
      <x:c r="H25" s="23" t="str">
        <x:v>En préparation</x:v>
      </x:c>
      <x:c r="I25" s="23" t="n">
        <x:v>5</x:v>
      </x:c>
      <x:c r="J25" s="23" t="str"/>
    </x:row>
    <x:row r="26">
      <x:c r="A26" s="23" t="str">
        <x:v>CMD-0023</x:v>
      </x:c>
      <x:c r="B26" s="23" t="str">
        <x:v>31/05/2026</x:v>
      </x:c>
      <x:c r="C26" s="23" t="str">
        <x:v>Camille Moreau</x:v>
      </x:c>
      <x:c r="D26" s="23" t="str">
        <x:v>Support téléphone voiture</x:v>
      </x:c>
      <x:c r="E26" s="23" t="str">
        <x:v>Zendrop</x:v>
      </x:c>
      <x:c r="F26" s="23" t="str">
        <x:v>TRK00000023</x:v>
      </x:c>
      <x:c r="G26" s="23" t="str">
        <x:v>La Poste</x:v>
      </x:c>
      <x:c r="H26" s="23" t="str">
        <x:v>Livrée</x:v>
      </x:c>
      <x:c r="I26" s="23" t="n">
        <x:v>10</x:v>
      </x:c>
      <x:c r="J26" s="23" t="str"/>
    </x:row>
    <x:row r="27">
      <x:c r="A27" s="23" t="str">
        <x:v>CMD-0024</x:v>
      </x:c>
      <x:c r="B27" s="23" t="str">
        <x:v>23/05/2026</x:v>
      </x:c>
      <x:c r="C27" s="23" t="str">
        <x:v>Alexandre Durand</x:v>
      </x:c>
      <x:c r="D27" s="23" t="str">
        <x:v>Miroir LED maquillage</x:v>
      </x:c>
      <x:c r="E27" s="23" t="str">
        <x:v>BigBuy</x:v>
      </x:c>
      <x:c r="F27" s="23" t="str">
        <x:v>TRK00000024</x:v>
      </x:c>
      <x:c r="G27" s="23" t="str">
        <x:v>DHL eCommerce</x:v>
      </x:c>
      <x:c r="H27" s="23" t="str">
        <x:v>Expédiée</x:v>
      </x:c>
      <x:c r="I27" s="23" t="n">
        <x:v>14</x:v>
      </x:c>
      <x:c r="J27" s="23" t="str"/>
    </x:row>
    <x:row r="28">
      <x:c r="A28" s="23" t="str">
        <x:v>CMD-0025</x:v>
      </x:c>
      <x:c r="B28" s="23" t="str">
        <x:v>16/05/2026</x:v>
      </x:c>
      <x:c r="C28" s="23" t="str">
        <x:v>Thomas Bertrand</x:v>
      </x:c>
      <x:c r="D28" s="23" t="str">
        <x:v>Diffuseur d'huiles essentielles</x:v>
      </x:c>
      <x:c r="E28" s="23" t="str">
        <x:v>Zendrop</x:v>
      </x:c>
      <x:c r="F28" s="23" t="str">
        <x:v>TRK00000025</x:v>
      </x:c>
      <x:c r="G28" s="23" t="str">
        <x:v>La Poste</x:v>
      </x:c>
      <x:c r="H28" s="23" t="str">
        <x:v>Expédiée</x:v>
      </x:c>
      <x:c r="I28" s="23" t="n">
        <x:v>3</x:v>
      </x:c>
      <x:c r="J28" s="23" t="str"/>
    </x:row>
    <x:row r="29">
      <x:c r="A29" s="23" t="str">
        <x:v>CMD-0026</x:v>
      </x:c>
      <x:c r="B29" s="23" t="str">
        <x:v>05/01/2026</x:v>
      </x:c>
      <x:c r="C29" s="23" t="str">
        <x:v>Camille Moreau</x:v>
      </x:c>
      <x:c r="D29" s="23" t="str">
        <x:v>Écouteurs Bluetooth Pro</x:v>
      </x:c>
      <x:c r="E29" s="23" t="str">
        <x:v>AliExpress</x:v>
      </x:c>
      <x:c r="F29" s="23" t="str">
        <x:v>TRK00000026</x:v>
      </x:c>
      <x:c r="G29" s="23" t="str">
        <x:v>Colissimo</x:v>
      </x:c>
      <x:c r="H29" s="23" t="str">
        <x:v>Livrée</x:v>
      </x:c>
      <x:c r="I29" s="23" t="n">
        <x:v>4</x:v>
      </x:c>
      <x:c r="J29" s="23" t="str"/>
    </x:row>
    <x:row r="30">
      <x:c r="A30" s="23" t="str">
        <x:v>CMD-0027</x:v>
      </x:c>
      <x:c r="B30" s="23" t="str">
        <x:v>14/02/2026</x:v>
      </x:c>
      <x:c r="C30" s="23" t="str">
        <x:v>Louis Bernard</x:v>
      </x:c>
      <x:c r="D30" s="23" t="str">
        <x:v>Sac de rangement voyage</x:v>
      </x:c>
      <x:c r="E30" s="23" t="str">
        <x:v>AliExpress</x:v>
      </x:c>
      <x:c r="F30" s="23" t="str">
        <x:v>TRK00000027</x:v>
      </x:c>
      <x:c r="G30" s="23" t="str">
        <x:v>Colissimo</x:v>
      </x:c>
      <x:c r="H30" s="23" t="str">
        <x:v>En transit</x:v>
      </x:c>
      <x:c r="I30" s="23" t="n">
        <x:v>6</x:v>
      </x:c>
      <x:c r="J30" s="23" t="str"/>
    </x:row>
    <x:row r="31">
      <x:c r="A31" s="23" t="str">
        <x:v>CMD-0028</x:v>
      </x:c>
      <x:c r="B31" s="23" t="str">
        <x:v>27/05/2026</x:v>
      </x:c>
      <x:c r="C31" s="23" t="str">
        <x:v>Chloé Dubois</x:v>
      </x:c>
      <x:c r="D31" s="23" t="str">
        <x:v>Sac à dos antivol</x:v>
      </x:c>
      <x:c r="E31" s="23" t="str">
        <x:v>BigBuy</x:v>
      </x:c>
      <x:c r="F31" s="23" t="str">
        <x:v>TRK00000028</x:v>
      </x:c>
      <x:c r="G31" s="23" t="str">
        <x:v>YunExpress</x:v>
      </x:c>
      <x:c r="H31" s="23" t="str">
        <x:v>Expédiée</x:v>
      </x:c>
      <x:c r="I31" s="23" t="n">
        <x:v>4</x:v>
      </x:c>
      <x:c r="J31" s="23" t="str"/>
    </x:row>
    <x:row r="32">
      <x:c r="A32" s="23" t="str">
        <x:v>CMD-0029</x:v>
      </x:c>
      <x:c r="B32" s="23" t="str">
        <x:v>16/02/2026</x:v>
      </x:c>
      <x:c r="C32" s="23" t="str">
        <x:v>Chloé Garcia</x:v>
      </x:c>
      <x:c r="D32" s="23" t="str">
        <x:v>Sac à dos antivol</x:v>
      </x:c>
      <x:c r="E32" s="23" t="str">
        <x:v>BigBuy</x:v>
      </x:c>
      <x:c r="F32" s="23" t="str">
        <x:v>TRK00000029</x:v>
      </x:c>
      <x:c r="G32" s="23" t="str">
        <x:v>Chronopost</x:v>
      </x:c>
      <x:c r="H32" s="23" t="str">
        <x:v>Livrée</x:v>
      </x:c>
      <x:c r="I32" s="23" t="n">
        <x:v>8</x:v>
      </x:c>
      <x:c r="J32" s="23" t="str"/>
    </x:row>
    <x:row r="33">
      <x:c r="A33" s="23" t="str">
        <x:v>CMD-0030</x:v>
      </x:c>
      <x:c r="B33" s="23" t="str">
        <x:v>01/02/2026</x:v>
      </x:c>
      <x:c r="C33" s="23" t="str">
        <x:v>Alexandre Durand</x:v>
      </x:c>
      <x:c r="D33" s="23" t="str">
        <x:v>Sac de rangement voyage</x:v>
      </x:c>
      <x:c r="E33" s="23" t="str">
        <x:v>AliExpress</x:v>
      </x:c>
      <x:c r="F33" s="23" t="str">
        <x:v>TRK00000030</x:v>
      </x:c>
      <x:c r="G33" s="23" t="str">
        <x:v>YunExpress</x:v>
      </x:c>
      <x:c r="H33" s="23" t="str">
        <x:v>En préparation</x:v>
      </x:c>
      <x:c r="I33" s="23" t="n">
        <x:v>12</x:v>
      </x:c>
      <x:c r="J33" s="23" t="str"/>
    </x:row>
    <x:row r="34">
      <x:c r="A34" s="23" t="str">
        <x:v>CMD-0031</x:v>
      </x:c>
      <x:c r="B34" s="23" t="str">
        <x:v>04/01/2026</x:v>
      </x:c>
      <x:c r="C34" s="23" t="str">
        <x:v>Louis Robert</x:v>
      </x:c>
      <x:c r="D34" s="23" t="str">
        <x:v>Sac de rangement voyage</x:v>
      </x:c>
      <x:c r="E34" s="23" t="str">
        <x:v>AliExpress</x:v>
      </x:c>
      <x:c r="F34" s="23" t="str">
        <x:v>TRK00000031</x:v>
      </x:c>
      <x:c r="G34" s="23" t="str">
        <x:v>YunExpress</x:v>
      </x:c>
      <x:c r="H34" s="23" t="str">
        <x:v>En transit</x:v>
      </x:c>
      <x:c r="I34" s="23" t="n">
        <x:v>7</x:v>
      </x:c>
      <x:c r="J34" s="23" t="str"/>
    </x:row>
    <x:row r="35">
      <x:c r="A35" s="23" t="str">
        <x:v>CMD-0032</x:v>
      </x:c>
      <x:c r="B35" s="23" t="str">
        <x:v>25/03/2026</x:v>
      </x:c>
      <x:c r="C35" s="23" t="str">
        <x:v>Julie Leroy</x:v>
      </x:c>
      <x:c r="D35" s="23" t="str">
        <x:v>Miroir LED maquillage</x:v>
      </x:c>
      <x:c r="E35" s="23" t="str">
        <x:v>BigBuy</x:v>
      </x:c>
      <x:c r="F35" s="23" t="str">
        <x:v>TRK00000032</x:v>
      </x:c>
      <x:c r="G35" s="23" t="str">
        <x:v>YunExpress</x:v>
      </x:c>
      <x:c r="H35" s="23" t="str">
        <x:v>Expédiée</x:v>
      </x:c>
      <x:c r="I35" s="23" t="n">
        <x:v>14</x:v>
      </x:c>
      <x:c r="J35" s="23" t="str"/>
    </x:row>
    <x:row r="36">
      <x:c r="A36" s="23" t="str">
        <x:v>CMD-0033</x:v>
      </x:c>
      <x:c r="B36" s="23" t="str">
        <x:v>22/03/2026</x:v>
      </x:c>
      <x:c r="C36" s="23" t="str">
        <x:v>Julie Roux</x:v>
      </x:c>
      <x:c r="D36" s="23" t="str">
        <x:v>Support téléphone voiture</x:v>
      </x:c>
      <x:c r="E36" s="23" t="str">
        <x:v>Zendrop</x:v>
      </x:c>
      <x:c r="F36" s="23" t="str">
        <x:v>TRK00000033</x:v>
      </x:c>
      <x:c r="G36" s="23" t="str">
        <x:v>YunExpress</x:v>
      </x:c>
      <x:c r="H36" s="23" t="str">
        <x:v>Expédiée</x:v>
      </x:c>
      <x:c r="I36" s="23" t="n">
        <x:v>15</x:v>
      </x:c>
      <x:c r="J36" s="23" t="str"/>
    </x:row>
    <x:row r="37">
      <x:c r="A37" s="23" t="str">
        <x:v>CMD-0034</x:v>
      </x:c>
      <x:c r="B37" s="23" t="str">
        <x:v>13/06/2026</x:v>
      </x:c>
      <x:c r="C37" s="23" t="str">
        <x:v>Manon Martin</x:v>
      </x:c>
      <x:c r="D37" s="23" t="str">
        <x:v>Écouteurs Bluetooth Pro</x:v>
      </x:c>
      <x:c r="E37" s="23" t="str">
        <x:v>AliExpress</x:v>
      </x:c>
      <x:c r="F37" s="23" t="str">
        <x:v>TRK00000034</x:v>
      </x:c>
      <x:c r="G37" s="23" t="str">
        <x:v>YunExpress</x:v>
      </x:c>
      <x:c r="H37" s="23" t="str">
        <x:v>Expédiée</x:v>
      </x:c>
      <x:c r="I37" s="23" t="n">
        <x:v>4</x:v>
      </x:c>
      <x:c r="J37" s="23" t="str"/>
    </x:row>
    <x:row r="38">
      <x:c r="A38" s="23" t="str">
        <x:v>CMD-0035</x:v>
      </x:c>
      <x:c r="B38" s="23" t="str">
        <x:v>08/02/2026</x:v>
      </x:c>
      <x:c r="C38" s="23" t="str">
        <x:v>Camille Bertrand</x:v>
      </x:c>
      <x:c r="D38" s="23" t="str">
        <x:v>Lampe LED design</x:v>
      </x:c>
      <x:c r="E38" s="23" t="str">
        <x:v>CJ Dropshipping</x:v>
      </x:c>
      <x:c r="F38" s="23" t="str">
        <x:v>TRK00000035</x:v>
      </x:c>
      <x:c r="G38" s="23" t="str">
        <x:v>YunExpress</x:v>
      </x:c>
      <x:c r="H38" s="23" t="str">
        <x:v>En transit</x:v>
      </x:c>
      <x:c r="I38" s="23" t="n">
        <x:v>15</x:v>
      </x:c>
      <x:c r="J38" s="23" t="str"/>
    </x:row>
  </x:sheetData>
  <x:mergeCells>
    <x:mergeCell ref="A1:J1"/>
  </x:mergeCells>
  <x:pageMargins left="0.7" right="0.7" top="0.75" bottom="0.75" header="0.3" footer="0.3"/>
  <x:tableParts count="1">
    <x:tablePart xmlns:r="http://schemas.openxmlformats.org/officeDocument/2006/relationships" r:id="R8095f13528dc4118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36.880001068115234" hidden="0" customWidth="1"/>
    <x:col min="2" max="2" width="11.380000114440918" hidden="0" customWidth="1"/>
    <x:col min="3" max="3" width="9.380000114440918" hidden="0" customWidth="1"/>
    <x:col min="4" max="4" width="12.380000114440918" hidden="0" customWidth="1"/>
    <x:col min="5" max="5" width="20.5" hidden="0" customWidth="1"/>
    <x:col min="6" max="6" width="14.75" hidden="0" customWidth="1"/>
    <x:col min="7" max="7" width="15.380000114440918" hidden="0" customWidth="1"/>
    <x:col min="8" max="8" width="10.630000114440918" hidden="0" customWidth="1"/>
    <x:col min="9" max="9" width="6" hidden="0" customWidth="1"/>
  </x:cols>
  <x:sheetData>
    <x:row r="1" ht="28" customHeight="1">
      <x:c r="A1" s="8" t="str">
        <x:v>RETOURS ET REMBOURSEMENTS</x:v>
      </x:c>
    </x:row>
    <x:row r="3">
      <x:c r="A3" s="18" t="str">
        <x:v>ID Retour</x:v>
      </x:c>
      <x:c r="B3" s="18" t="str">
        <x:v>ID Commande</x:v>
      </x:c>
      <x:c r="C3" s="18" t="str">
        <x:v>Date</x:v>
      </x:c>
      <x:c r="D3" s="18" t="str">
        <x:v>Client</x:v>
      </x:c>
      <x:c r="E3" s="18" t="str">
        <x:v>Produit</x:v>
      </x:c>
      <x:c r="F3" s="18" t="str">
        <x:v>Motif</x:v>
      </x:c>
      <x:c r="G3" s="18" t="str">
        <x:v>Solution</x:v>
      </x:c>
      <x:c r="H3" s="18" t="str">
        <x:v>Coût retour €</x:v>
      </x:c>
      <x:c r="I3" s="18" t="str">
        <x:v>Statut</x:v>
      </x:c>
    </x:row>
    <x:row r="4">
      <x:c r="A4" s="23" t="str">
        <x:v>RET-001</x:v>
      </x:c>
      <x:c r="B4" s="23" t="str">
        <x:v>CMD-0057</x:v>
      </x:c>
      <x:c r="C4" s="23" t="str">
        <x:v>21/02/2026</x:v>
      </x:c>
      <x:c r="D4" s="23" t="str">
        <x:v>Louis Bernard</x:v>
      </x:c>
      <x:c r="E4" s="23" t="str">
        <x:v>Organisateur de bureau</x:v>
      </x:c>
      <x:c r="F4" s="23" t="str">
        <x:v>Erreur de taille</x:v>
      </x:c>
      <x:c r="G4" s="23" t="str">
        <x:v>Remboursement</x:v>
      </x:c>
      <x:c r="H4" s="25" t="n">
        <x:v>9.77</x:v>
      </x:c>
      <x:c r="I4" s="23" t="str">
        <x:v>Clôturé</x:v>
      </x:c>
    </x:row>
    <x:row r="5">
      <x:c r="A5" s="23" t="str">
        <x:v>RET-002</x:v>
      </x:c>
      <x:c r="B5" s="23" t="str">
        <x:v>CMD-0032</x:v>
      </x:c>
      <x:c r="C5" s="23" t="str">
        <x:v>25/03/2026</x:v>
      </x:c>
      <x:c r="D5" s="23" t="str">
        <x:v>Julie Leroy</x:v>
      </x:c>
      <x:c r="E5" s="23" t="str">
        <x:v>Miroir LED maquillage</x:v>
      </x:c>
      <x:c r="F5" s="23" t="str">
        <x:v>Erreur de taille</x:v>
      </x:c>
      <x:c r="G5" s="23" t="str">
        <x:v>Avoir client</x:v>
      </x:c>
      <x:c r="H5" s="25" t="n">
        <x:v>5.66</x:v>
      </x:c>
      <x:c r="I5" s="23" t="str">
        <x:v>Traité</x:v>
      </x:c>
    </x:row>
    <x:row r="6">
      <x:c r="A6" s="23" t="str">
        <x:v>RET-003</x:v>
      </x:c>
      <x:c r="B6" s="23" t="str">
        <x:v>CMD-0067</x:v>
      </x:c>
      <x:c r="C6" s="23" t="str">
        <x:v>07/02/2026</x:v>
      </x:c>
      <x:c r="D6" s="23" t="str">
        <x:v>Manon Simon</x:v>
      </x:c>
      <x:c r="E6" s="23" t="str">
        <x:v>Sac de rangement voyage</x:v>
      </x:c>
      <x:c r="F6" s="23" t="str">
        <x:v>Retard de livraison</x:v>
      </x:c>
      <x:c r="G6" s="23" t="str">
        <x:v>Support fournisseur</x:v>
      </x:c>
      <x:c r="H6" s="25" t="n">
        <x:v>24.31</x:v>
      </x:c>
      <x:c r="I6" s="23" t="str">
        <x:v>Clôturé</x:v>
      </x:c>
    </x:row>
    <x:row r="7">
      <x:c r="A7" s="23" t="str">
        <x:v>RET-004</x:v>
      </x:c>
      <x:c r="B7" s="23" t="str">
        <x:v>CMD-0051</x:v>
      </x:c>
      <x:c r="C7" s="23" t="str">
        <x:v>26/03/2026</x:v>
      </x:c>
      <x:c r="D7" s="23" t="str">
        <x:v>Sarah Roux</x:v>
      </x:c>
      <x:c r="E7" s="23" t="str">
        <x:v>Miroir LED maquillage</x:v>
      </x:c>
      <x:c r="F7" s="23" t="str">
        <x:v>Produit défectueux</x:v>
      </x:c>
      <x:c r="G7" s="23" t="str">
        <x:v>Réexpédition</x:v>
      </x:c>
      <x:c r="H7" s="25" t="n">
        <x:v>33.06</x:v>
      </x:c>
      <x:c r="I7" s="23" t="str">
        <x:v>Ouvert</x:v>
      </x:c>
    </x:row>
    <x:row r="8">
      <x:c r="A8" s="23" t="str">
        <x:v>RET-005</x:v>
      </x:c>
      <x:c r="B8" s="23" t="str">
        <x:v>CMD-0061</x:v>
      </x:c>
      <x:c r="C8" s="23" t="str">
        <x:v>27/02/2026</x:v>
      </x:c>
      <x:c r="D8" s="23" t="str">
        <x:v>Hugo Laurent</x:v>
      </x:c>
      <x:c r="E8" s="23" t="str">
        <x:v>Sac à dos antivol</x:v>
      </x:c>
      <x:c r="F8" s="23" t="str">
        <x:v>Produit défectueux</x:v>
      </x:c>
      <x:c r="G8" s="23" t="str">
        <x:v>Remboursement</x:v>
      </x:c>
      <x:c r="H8" s="25" t="n">
        <x:v>29.16</x:v>
      </x:c>
      <x:c r="I8" s="23" t="str">
        <x:v>Traité</x:v>
      </x:c>
    </x:row>
    <x:row r="9">
      <x:c r="A9" s="23" t="str">
        <x:v>RET-006</x:v>
      </x:c>
      <x:c r="B9" s="23" t="str">
        <x:v>CMD-0042</x:v>
      </x:c>
      <x:c r="C9" s="23" t="str">
        <x:v>13/02/2026</x:v>
      </x:c>
      <x:c r="D9" s="23" t="str">
        <x:v>Léa Vincent</x:v>
      </x:c>
      <x:c r="E9" s="23" t="str">
        <x:v>Montre connectée sport</x:v>
      </x:c>
      <x:c r="F9" s="23" t="str">
        <x:v>Produit défectueux</x:v>
      </x:c>
      <x:c r="G9" s="23" t="str">
        <x:v>Réexpédition</x:v>
      </x:c>
      <x:c r="H9" s="25" t="n">
        <x:v>39.37</x:v>
      </x:c>
      <x:c r="I9" s="23" t="str">
        <x:v>Traité</x:v>
      </x:c>
    </x:row>
    <x:row r="10">
      <x:c r="A10" s="23" t="str">
        <x:v>RET-007</x:v>
      </x:c>
      <x:c r="B10" s="23" t="str">
        <x:v>CMD-0067</x:v>
      </x:c>
      <x:c r="C10" s="23" t="str">
        <x:v>07/02/2026</x:v>
      </x:c>
      <x:c r="D10" s="23" t="str">
        <x:v>Manon Simon</x:v>
      </x:c>
      <x:c r="E10" s="23" t="str">
        <x:v>Sac de rangement voyage</x:v>
      </x:c>
      <x:c r="F10" s="23" t="str">
        <x:v>Adresse incorrecte</x:v>
      </x:c>
      <x:c r="G10" s="23" t="str">
        <x:v>Remboursement</x:v>
      </x:c>
      <x:c r="H10" s="25" t="n">
        <x:v>34.12</x:v>
      </x:c>
      <x:c r="I10" s="23" t="str">
        <x:v>Ouvert</x:v>
      </x:c>
    </x:row>
    <x:row r="11">
      <x:c r="A11" s="23" t="str">
        <x:v>RET-008</x:v>
      </x:c>
      <x:c r="B11" s="23" t="str">
        <x:v>CMD-0096</x:v>
      </x:c>
      <x:c r="C11" s="23" t="str">
        <x:v>09/01/2026</x:v>
      </x:c>
      <x:c r="D11" s="23" t="str">
        <x:v>Léa Michel</x:v>
      </x:c>
      <x:c r="E11" s="23" t="str">
        <x:v>Tapis de yoga antidérapant</x:v>
      </x:c>
      <x:c r="F11" s="23" t="str">
        <x:v>Produit défectueux</x:v>
      </x:c>
      <x:c r="G11" s="23" t="str">
        <x:v>Avoir client</x:v>
      </x:c>
      <x:c r="H11" s="25" t="n">
        <x:v>19.99</x:v>
      </x:c>
      <x:c r="I11" s="23" t="str">
        <x:v>Traité</x:v>
      </x:c>
    </x:row>
    <x:row r="12">
      <x:c r="A12" s="23" t="str">
        <x:v>RET-009</x:v>
      </x:c>
      <x:c r="B12" s="23" t="str">
        <x:v>CMD-0082</x:v>
      </x:c>
      <x:c r="C12" s="23" t="str">
        <x:v>15/06/2026</x:v>
      </x:c>
      <x:c r="D12" s="23" t="str">
        <x:v>Camille Moreau</x:v>
      </x:c>
      <x:c r="E12" s="23" t="str">
        <x:v>Organisateur de bureau</x:v>
      </x:c>
      <x:c r="F12" s="23" t="str">
        <x:v>Client non satisfait</x:v>
      </x:c>
      <x:c r="G12" s="23" t="str">
        <x:v>Support fournisseur</x:v>
      </x:c>
      <x:c r="H12" s="25" t="n">
        <x:v>18.49</x:v>
      </x:c>
      <x:c r="I12" s="23" t="str">
        <x:v>Ouvert</x:v>
      </x:c>
    </x:row>
    <x:row r="13">
      <x:c r="A13" s="23" t="str">
        <x:v>RET-010</x:v>
      </x:c>
      <x:c r="B13" s="23" t="str">
        <x:v>CMD-0091</x:v>
      </x:c>
      <x:c r="C13" s="23" t="str">
        <x:v>22/02/2026</x:v>
      </x:c>
      <x:c r="D13" s="23" t="str">
        <x:v>Antoine Petit</x:v>
      </x:c>
      <x:c r="E13" s="23" t="str">
        <x:v>Brosse visage électrique</x:v>
      </x:c>
      <x:c r="F13" s="23" t="str">
        <x:v>Client non satisfait</x:v>
      </x:c>
      <x:c r="G13" s="23" t="str">
        <x:v>Support fournisseur</x:v>
      </x:c>
      <x:c r="H13" s="25" t="n">
        <x:v>10.4</x:v>
      </x:c>
      <x:c r="I13" s="23" t="str">
        <x:v>Traité</x:v>
      </x:c>
    </x:row>
    <x:row r="14">
      <x:c r="A14" s="23" t="str">
        <x:v>RET-011</x:v>
      </x:c>
      <x:c r="B14" s="23" t="str">
        <x:v>CMD-0089</x:v>
      </x:c>
      <x:c r="C14" s="23" t="str">
        <x:v>01/01/2026</x:v>
      </x:c>
      <x:c r="D14" s="23" t="str">
        <x:v>Hugo Garcia</x:v>
      </x:c>
      <x:c r="E14" s="23" t="str">
        <x:v>Montre connectée sport</x:v>
      </x:c>
      <x:c r="F14" s="23" t="str">
        <x:v>Client non satisfait</x:v>
      </x:c>
      <x:c r="G14" s="23" t="str">
        <x:v>Support fournisseur</x:v>
      </x:c>
      <x:c r="H14" s="25" t="n">
        <x:v>36.36</x:v>
      </x:c>
      <x:c r="I14" s="23" t="str">
        <x:v>Traité</x:v>
      </x:c>
    </x:row>
    <x:row r="15">
      <x:c r="A15" s="23" t="str">
        <x:v>RET-012</x:v>
      </x:c>
      <x:c r="B15" s="23" t="str">
        <x:v>CMD-0013</x:v>
      </x:c>
      <x:c r="C15" s="23" t="str">
        <x:v>29/01/2026</x:v>
      </x:c>
      <x:c r="D15" s="23" t="str">
        <x:v>Louis Bernard</x:v>
      </x:c>
      <x:c r="E15" s="23" t="str">
        <x:v>Organisateur de bureau</x:v>
      </x:c>
      <x:c r="F15" s="23" t="str">
        <x:v>Adresse incorrecte</x:v>
      </x:c>
      <x:c r="G15" s="23" t="str">
        <x:v>Réexpédition</x:v>
      </x:c>
      <x:c r="H15" s="25" t="n">
        <x:v>17.06</x:v>
      </x:c>
      <x:c r="I15" s="23" t="str">
        <x:v>Clôturé</x:v>
      </x:c>
    </x:row>
    <x:row r="16">
      <x:c r="A16" s="23" t="str">
        <x:v>RET-013</x:v>
      </x:c>
      <x:c r="B16" s="23" t="str">
        <x:v>CMD-0063</x:v>
      </x:c>
      <x:c r="C16" s="23" t="str">
        <x:v>13/03/2026</x:v>
      </x:c>
      <x:c r="D16" s="23" t="str">
        <x:v>Julie Leroy</x:v>
      </x:c>
      <x:c r="E16" s="23" t="str">
        <x:v>Brosse visage électrique</x:v>
      </x:c>
      <x:c r="F16" s="23" t="str">
        <x:v>Retard de livraison</x:v>
      </x:c>
      <x:c r="G16" s="23" t="str">
        <x:v>Remboursement</x:v>
      </x:c>
      <x:c r="H16" s="25" t="n">
        <x:v>27.39</x:v>
      </x:c>
      <x:c r="I16" s="23" t="str">
        <x:v>Traité</x:v>
      </x:c>
    </x:row>
    <x:row r="17">
      <x:c r="A17" s="23" t="str">
        <x:v>RET-014</x:v>
      </x:c>
      <x:c r="B17" s="23" t="str">
        <x:v>CMD-0016</x:v>
      </x:c>
      <x:c r="C17" s="23" t="str">
        <x:v>31/05/2026</x:v>
      </x:c>
      <x:c r="D17" s="23" t="str">
        <x:v>Manon Simon</x:v>
      </x:c>
      <x:c r="E17" s="23" t="str">
        <x:v>Correcteur de posture</x:v>
      </x:c>
      <x:c r="F17" s="23" t="str">
        <x:v>Produit défectueux</x:v>
      </x:c>
      <x:c r="G17" s="23" t="str">
        <x:v>Support fournisseur</x:v>
      </x:c>
      <x:c r="H17" s="25" t="n">
        <x:v>39.29</x:v>
      </x:c>
      <x:c r="I17" s="23" t="str">
        <x:v>Traité</x:v>
      </x:c>
    </x:row>
    <x:row r="18">
      <x:c r="A18" s="23" t="str">
        <x:v>RET-015</x:v>
      </x:c>
      <x:c r="B18" s="23" t="str">
        <x:v>CMD-0065</x:v>
      </x:c>
      <x:c r="C18" s="23" t="str">
        <x:v>24/05/2026</x:v>
      </x:c>
      <x:c r="D18" s="23" t="str">
        <x:v>Julie Leroy</x:v>
      </x:c>
      <x:c r="E18" s="23" t="str">
        <x:v>Sac à dos antivol</x:v>
      </x:c>
      <x:c r="F18" s="23" t="str">
        <x:v>Adresse incorrecte</x:v>
      </x:c>
      <x:c r="G18" s="23" t="str">
        <x:v>Remboursement</x:v>
      </x:c>
      <x:c r="H18" s="25" t="n">
        <x:v>31.3</x:v>
      </x:c>
      <x:c r="I18" s="23" t="str">
        <x:v>Ouvert</x:v>
      </x:c>
    </x:row>
    <x:row r="19">
      <x:c r="H19" s="26"/>
    </x:row>
    <x:row r="20">
      <x:c r="H20" s="26"/>
    </x:row>
    <x:row r="21">
      <x:c r="H21" s="26"/>
    </x:row>
    <x:row r="22">
      <x:c r="H22" s="26"/>
    </x:row>
    <x:row r="23">
      <x:c r="H23" s="26"/>
    </x:row>
    <x:row r="24">
      <x:c r="H24" s="26"/>
    </x:row>
    <x:row r="25">
      <x:c r="H25" s="26"/>
    </x:row>
    <x:row r="26">
      <x:c r="H26" s="26"/>
    </x:row>
    <x:row r="27">
      <x:c r="H27" s="26"/>
    </x:row>
    <x:row r="28">
      <x:c r="H28" s="26"/>
    </x:row>
    <x:row r="29">
      <x:c r="H29" s="26"/>
    </x:row>
    <x:row r="30">
      <x:c r="H30" s="26"/>
    </x:row>
    <x:row r="31">
      <x:c r="H31" s="26"/>
    </x:row>
    <x:row r="32">
      <x:c r="H32" s="26"/>
    </x:row>
    <x:row r="33">
      <x:c r="H33" s="26"/>
    </x:row>
    <x:row r="34">
      <x:c r="H34" s="26"/>
    </x:row>
    <x:row r="35">
      <x:c r="H35" s="26"/>
    </x:row>
    <x:row r="36">
      <x:c r="H36" s="26"/>
    </x:row>
    <x:row r="37">
      <x:c r="H37" s="26"/>
    </x:row>
    <x:row r="38">
      <x:c r="H38" s="26"/>
    </x:row>
    <x:row r="39">
      <x:c r="H39" s="26"/>
    </x:row>
    <x:row r="40">
      <x:c r="H40" s="26"/>
    </x:row>
    <x:row r="41">
      <x:c r="H41" s="26"/>
    </x:row>
    <x:row r="42">
      <x:c r="H42" s="26"/>
    </x:row>
    <x:row r="43">
      <x:c r="H43" s="26"/>
    </x:row>
    <x:row r="44">
      <x:c r="H44" s="26"/>
    </x:row>
    <x:row r="45">
      <x:c r="H45" s="26"/>
    </x:row>
    <x:row r="46">
      <x:c r="H46" s="26"/>
    </x:row>
    <x:row r="47">
      <x:c r="H47" s="26"/>
    </x:row>
    <x:row r="48">
      <x:c r="H48" s="26"/>
    </x:row>
    <x:row r="49">
      <x:c r="H49" s="26"/>
    </x:row>
    <x:row r="50">
      <x:c r="H50" s="26"/>
    </x:row>
  </x:sheetData>
  <x:mergeCells>
    <x:mergeCell ref="A1:I1"/>
  </x:mergeCells>
  <x:dataValidations count="1">
    <x:dataValidation type="list" sqref="I4:I100">
      <x:formula1>"Ouvert,Traité,Clôturé"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8a21771b522471d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34.380001068115234" hidden="0" customWidth="1"/>
    <x:col min="2" max="2" width="8.380000114440918" hidden="0" customWidth="1"/>
  </x:cols>
  <x:sheetData>
    <x:row r="1" ht="28" customHeight="1">
      <x:c r="A1" s="8" t="str">
        <x:v>STATISTIQUES COMMERCIALES</x:v>
      </x:c>
    </x:row>
    <x:row r="3">
      <x:c r="A3" s="18" t="str">
        <x:v>Indicateur</x:v>
      </x:c>
      <x:c r="B3" s="18" t="str">
        <x:v>Valeur</x:v>
      </x:c>
    </x:row>
    <x:row r="4">
      <x:c r="A4" s="23" t="str">
        <x:v>Commandes totales</x:v>
      </x:c>
      <x:c r="B4" s="23" t="n">
        <x:f>COUNTA(Commandes!A4:A200)</x:f>
        <x:v>100</x:v>
      </x:c>
    </x:row>
    <x:row r="5">
      <x:c r="A5" s="23" t="str">
        <x:v>Chiffre d'affaires</x:v>
      </x:c>
      <x:c r="B5" s="25" t="n">
        <x:f>SUM(Commandes!O4:O200)</x:f>
        <x:v>7089.999999999997</x:v>
      </x:c>
    </x:row>
    <x:row r="6">
      <x:c r="A6" s="23" t="str">
        <x:v>Bénéfice total</x:v>
      </x:c>
      <x:c r="B6" s="25" t="n">
        <x:f>SUM(Commandes!T4:T200)</x:f>
        <x:v>3523.9199999999987</x:v>
      </x:c>
    </x:row>
    <x:row r="7">
      <x:c r="A7" s="23" t="str">
        <x:v>Marge moyenne</x:v>
      </x:c>
      <x:c r="B7" s="29" t="n">
        <x:f>AVERAGE(Commandes!U4:U200)</x:f>
        <x:v>0.4407308429332145</x:v>
      </x:c>
    </x:row>
    <x:row r="8">
      <x:c r="A8" s="23" t="str">
        <x:v>Retours enregistrés</x:v>
      </x:c>
      <x:c r="B8" s="23" t="n">
        <x:f>COUNTA(Retours!A4:A100)</x:f>
        <x:v>15</x:v>
      </x:c>
    </x:row>
    <x:row r="9">
      <x:c r="A9" s="23" t="str">
        <x:v>Dépenses marketing</x:v>
      </x:c>
      <x:c r="B9" s="23" t="n">
        <x:f>SUM(Marketing!E4:E100)</x:f>
        <x:v>5300</x:v>
      </x:c>
    </x:row>
    <x:row r="10">
      <x:c r="A10" s="23" t="str">
        <x:v>ROAS moyen</x:v>
      </x:c>
      <x:c r="B10" s="33" t="n">
        <x:f>AVERAGE(Marketing!J4:J100)</x:f>
        <x:v>1.6624447147279966</x:v>
      </x:c>
    </x:row>
  </x:sheetData>
  <x:mergeCells>
    <x:mergeCell ref="A1:H1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FormatPr defaultRowHeight="15"/>
  <x:cols>
    <x:col min="1" max="1" width="47.380001068115234" hidden="0" customWidth="1"/>
    <x:col min="2" max="2" width="12.130000114440918" hidden="0" customWidth="1"/>
  </x:cols>
  <x:sheetData>
    <x:row r="1" ht="28" customHeight="1">
      <x:c r="A1" s="8" t="str">
        <x:v>PARAMÈTRES DU MODÈLE DROPSHIPPING</x:v>
      </x:c>
    </x:row>
    <x:row r="3">
      <x:c r="A3" s="18" t="str">
        <x:v>Liste</x:v>
      </x:c>
      <x:c r="B3" s="18" t="str">
        <x:v>Valeur</x:v>
      </x:c>
    </x:row>
    <x:row r="4">
      <x:c r="A4" s="23" t="str">
        <x:v>Statuts commandes</x:v>
      </x:c>
      <x:c r="B4" s="23" t="str">
        <x:v>En attente</x:v>
      </x:c>
    </x:row>
    <x:row r="5">
      <x:c r="A5" s="23" t="str">
        <x:v>Statuts commandes</x:v>
      </x:c>
      <x:c r="B5" s="23" t="str">
        <x:v>Payée</x:v>
      </x:c>
    </x:row>
    <x:row r="6">
      <x:c r="A6" s="23" t="str">
        <x:v>Statuts commandes</x:v>
      </x:c>
      <x:c r="B6" s="23" t="str">
        <x:v>En traitement</x:v>
      </x:c>
    </x:row>
    <x:row r="7">
      <x:c r="A7" s="23" t="str">
        <x:v>Statuts commandes</x:v>
      </x:c>
      <x:c r="B7" s="23" t="str">
        <x:v>Expédiée</x:v>
      </x:c>
    </x:row>
    <x:row r="8">
      <x:c r="A8" s="23" t="str">
        <x:v>Statuts commandes</x:v>
      </x:c>
      <x:c r="B8" s="23" t="str">
        <x:v>Livrée</x:v>
      </x:c>
    </x:row>
    <x:row r="9">
      <x:c r="A9" s="23" t="str">
        <x:v>Statuts commandes</x:v>
      </x:c>
      <x:c r="B9" s="23" t="str">
        <x:v>Annulée</x:v>
      </x:c>
    </x:row>
    <x:row r="10">
      <x:c r="A10" s="23" t="str">
        <x:v>Statuts commandes</x:v>
      </x:c>
      <x:c r="B10" s="23" t="str">
        <x:v>Remboursée</x:v>
      </x:c>
    </x:row>
    <x:row r="11">
      <x:c r="A11" s="23" t="str">
        <x:v>Plateformes</x:v>
      </x:c>
      <x:c r="B11" s="23" t="str">
        <x:v>Shopify</x:v>
      </x:c>
    </x:row>
    <x:row r="12">
      <x:c r="A12" s="23" t="str">
        <x:v>Plateformes</x:v>
      </x:c>
      <x:c r="B12" s="23" t="str">
        <x:v>WooCommerce</x:v>
      </x:c>
    </x:row>
    <x:row r="13">
      <x:c r="A13" s="23" t="str">
        <x:v>Plateformes</x:v>
      </x:c>
      <x:c r="B13" s="23" t="str">
        <x:v>Amazon</x:v>
      </x:c>
    </x:row>
    <x:row r="14">
      <x:c r="A14" s="23" t="str">
        <x:v>Plateformes</x:v>
      </x:c>
      <x:c r="B14" s="23" t="str">
        <x:v>Etsy</x:v>
      </x:c>
    </x:row>
    <x:row r="15">
      <x:c r="A15" s="23" t="str">
        <x:v>Plateformes</x:v>
      </x:c>
      <x:c r="B15" s="23" t="str">
        <x:v>TikTok Shop</x:v>
      </x:c>
    </x:row>
    <x:row r="16">
      <x:c r="A16" s="23" t="str">
        <x:v>Plateformes</x:v>
      </x:c>
      <x:c r="B16" s="23" t="str">
        <x:v>eBay</x:v>
      </x:c>
    </x:row>
    <x:row r="17">
      <x:c r="A17" s="23" t="str">
        <x:v>Catégories</x:v>
      </x:c>
      <x:c r="B17" s="23" t="str">
        <x:v>Maison</x:v>
      </x:c>
    </x:row>
    <x:row r="18">
      <x:c r="A18" s="23" t="str">
        <x:v>Catégories</x:v>
      </x:c>
      <x:c r="B18" s="23" t="str">
        <x:v>Beauté</x:v>
      </x:c>
    </x:row>
    <x:row r="19">
      <x:c r="A19" s="23" t="str">
        <x:v>Catégories</x:v>
      </x:c>
      <x:c r="B19" s="23" t="str">
        <x:v>Électronique</x:v>
      </x:c>
    </x:row>
    <x:row r="20">
      <x:c r="A20" s="23" t="str">
        <x:v>Catégories</x:v>
      </x:c>
      <x:c r="B20" s="23" t="str">
        <x:v>Sport</x:v>
      </x:c>
    </x:row>
    <x:row r="21">
      <x:c r="A21" s="23" t="str">
        <x:v>Catégories</x:v>
      </x:c>
      <x:c r="B21" s="23" t="str">
        <x:v>Voyage</x:v>
      </x:c>
    </x:row>
    <x:row r="22">
      <x:c r="A22" s="23" t="str">
        <x:v>Catégories</x:v>
      </x:c>
      <x:c r="B22" s="23" t="str">
        <x:v>Accessoires</x:v>
      </x:c>
    </x:row>
    <x:row r="23">
      <x:c r="A23" s="23" t="str">
        <x:v>Canaux marketing</x:v>
      </x:c>
      <x:c r="B23" s="23" t="str">
        <x:v>Meta Ads</x:v>
      </x:c>
    </x:row>
    <x:row r="24">
      <x:c r="A24" s="23" t="str">
        <x:v>Canaux marketing</x:v>
      </x:c>
      <x:c r="B24" s="23" t="str">
        <x:v>Google Ads</x:v>
      </x:c>
    </x:row>
    <x:row r="25">
      <x:c r="A25" s="23" t="str">
        <x:v>Canaux marketing</x:v>
      </x:c>
      <x:c r="B25" s="23" t="str">
        <x:v>TikTok Ads</x:v>
      </x:c>
    </x:row>
    <x:row r="26">
      <x:c r="A26" s="23" t="str">
        <x:v>Canaux marketing</x:v>
      </x:c>
      <x:c r="B26" s="23" t="str">
        <x:v>Pinterest Ads</x:v>
      </x:c>
    </x:row>
  </x:sheetData>
  <x:mergeCells>
    <x:mergeCell ref="A1:E1"/>
  </x:mergeCell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FormatPr defaultRowHeight="15"/>
  <x:cols>
    <x:col min="1" max="1" width="90" hidden="0" customWidth="1"/>
  </x:cols>
  <x:sheetData>
    <x:row r="1" ht="28" customHeight="1">
      <x:c r="A1" s="8" t="str">
        <x:v>GUIDE D'UTILISATION</x:v>
      </x:c>
    </x:row>
    <x:row r="3">
      <x:c r="A3" s="21" t="str">
        <x:v>1. Renseignez vos produits dans la feuille Produits.</x:v>
      </x:c>
    </x:row>
    <x:row r="4">
      <x:c r="A4" s="21" t="str">
        <x:v>2. Ajoutez chaque commande dans la feuille Commandes.</x:v>
      </x:c>
    </x:row>
    <x:row r="5">
      <x:c r="A5" s="21" t="str">
        <x:v>3. Les marges, bénéfices et coûts sont calculés automatiquement.</x:v>
      </x:c>
    </x:row>
    <x:row r="6">
      <x:c r="A6" s="21" t="str">
        <x:v>4. Utilisez la feuille Marketing pour suivre vos campagnes publicitaires.</x:v>
      </x:c>
    </x:row>
    <x:row r="7">
      <x:c r="A7" s="21" t="str">
        <x:v>5. Consultez le Tableau de Bord pour piloter votre activité.</x:v>
      </x:c>
    </x:row>
    <x:row r="8">
      <x:c r="A8" s="21" t="str">
        <x:v>6. Mettez à jour les retours et remboursements afin d'analyser la qualité des fournisseurs.</x:v>
      </x:c>
    </x:row>
    <x:row r="9">
      <x:c r="A9" s="21" t="str">
        <x:v>7. Adaptez les listes dans Paramètres selon vos plateformes et statuts.</x:v>
      </x:c>
    </x:row>
  </x:sheetData>
  <x:mergeCells>
    <x:mergeCell ref="A1:H1"/>
  </x:mergeCells>
  <x:pageMargins left="0.7" right="0.7" top="0.75" bottom="0.75" header="0.3" footer="0.3"/>
</x:worksheet>
</file>