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6203a2d3e4c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318c7d73a14d458f"/>
    <x:sheet xmlns:r="http://schemas.openxmlformats.org/officeDocument/2006/relationships" name="Employés" sheetId="2" r:id="R4536cd0980e84164"/>
    <x:sheet xmlns:r="http://schemas.openxmlformats.org/officeDocument/2006/relationships" name="Planning Mensuel" sheetId="3" r:id="R54e87b3dc3314e11"/>
    <x:sheet xmlns:r="http://schemas.openxmlformats.org/officeDocument/2006/relationships" name="Rotations" sheetId="4" r:id="R214622f6aa944d13"/>
    <x:sheet xmlns:r="http://schemas.openxmlformats.org/officeDocument/2006/relationships" name="Congés" sheetId="5" r:id="R1b884017360a4287"/>
    <x:sheet xmlns:r="http://schemas.openxmlformats.org/officeDocument/2006/relationships" name="Heures" sheetId="6" r:id="Rd19e5a7382e140ec"/>
    <x:sheet xmlns:r="http://schemas.openxmlformats.org/officeDocument/2006/relationships" name="Statistiques" sheetId="7" r:id="R0c89a7277f7f4b6e"/>
    <x:sheet xmlns:r="http://schemas.openxmlformats.org/officeDocument/2006/relationships" name="Paramètres" sheetId="8" r:id="R0ae171854b324711"/>
    <x:sheet xmlns:r="http://schemas.openxmlformats.org/officeDocument/2006/relationships" name="Guide" sheetId="9" r:id="Ra1dc8732de1446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dd/mm/yyyy"/>
    <x:numFmt numFmtId="201" formatCode="0"/>
    <x:numFmt numFmtId="202" formatCode="0.00"/>
  </x:numFmts>
  <x:fonts count="5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b/>
      <x:sz val="11"/>
      <x:color rgb="FF1F2937"/>
      <x:name val="Carlito"/>
    </x:font>
    <x:font>
      <x:b/>
      <x:sz val="14"/>
      <x:color rgb="FF0F4C5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F4C5C"/>
      </x:patternFill>
    </x:fill>
    <x:fill>
      <x:patternFill patternType="solid">
        <x:fgColor rgb="FFF3F6F8"/>
      </x:patternFill>
    </x:fill>
    <x:fill>
      <x:patternFill patternType="solid">
        <x:fgColor rgb="FFFFFFFF"/>
      </x:patternFill>
    </x:fill>
    <x:fill>
      <x:patternFill patternType="solid">
        <x:fgColor rgb="FF00A6A6"/>
      </x:patternFill>
    </x:fill>
  </x:fills>
  <x:borders count="2">
    <x:border/>
    <x:border/>
  </x:borders>
  <x:cellStyleXfs count="1">
    <x:xf numFmtId="0" fontId="0" fillId="0" borderId="0"/>
  </x:cellStyleXfs>
  <x:cellXfs count="4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0" fillId="0" borderId="0" xfId="0" applyNumberFormat="1" applyFont="1" applyFill="1" applyBorder="1" applyAlignment="1">
      <x:alignment horizontal="center"/>
    </x:xf>
    <x:xf numFmtId="0" fontId="0" fillId="0" borderId="1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1" xfId="0" applyNumberFormat="1" applyFont="1" applyFill="1" applyBorder="1" applyAlignment="1">
      <x:alignment horizontal="center"/>
    </x:xf>
    <x:xf numFmtId="0" fontId="3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horizontal="center"/>
    </x:xf>
    <x:xf numFmtId="0" fontId="4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center"/>
    </x:xf>
    <x:xf numFmtId="0" fontId="4" fillId="4" borderId="1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2" fillId="5" borderId="0" xfId="0" applyNumberFormat="1" applyFont="1" applyFill="1" applyBorder="1"/>
    <x:xf numFmtId="0" fontId="2" fillId="5" borderId="0" xfId="0" applyNumberFormat="1" applyFont="1" applyFill="1" applyBorder="1" applyAlignment="1">
      <x:alignment horizontal="center"/>
    </x:xf>
    <x:xf numFmtId="0" fontId="2" fillId="5" borderId="0" xfId="0" applyNumberFormat="1" applyFont="1" applyFill="1" applyBorder="1" applyAlignment="1">
      <x:alignment horizontal="center" vertical="center"/>
    </x:xf>
    <x:xf numFmtId="0" fontId="0" fillId="5" borderId="1" xfId="0" applyNumberFormat="1" applyFont="1" applyFill="1" applyBorder="1"/>
    <x:xf numFmtId="0" fontId="2" fillId="5" borderId="1" xfId="0" applyNumberFormat="1" applyFont="1" applyFill="1" applyBorder="1"/>
    <x:xf numFmtId="0" fontId="2" fillId="5" borderId="1" xfId="0" applyNumberFormat="1" applyFont="1" applyFill="1" applyBorder="1" applyAlignment="1">
      <x:alignment horizontal="center"/>
    </x:xf>
    <x:xf numFmtId="0" fontId="2" fillId="5" borderId="1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</x:cellXfs>
  <x:cellStyles count="1">
    <x:cellStyle name="Normal" xfId="0"/>
  </x:cellStyles>
  <x:dxfs count="5">
    <x:dxf>
      <x:fill>
        <x:patternFill patternType="solid">
          <x:bgColor rgb="FFDBEAFE"/>
        </x:patternFill>
      </x:fill>
    </x:dxf>
    <x:dxf>
      <x:fill>
        <x:patternFill patternType="solid">
          <x:bgColor rgb="FFDCFCE7"/>
        </x:patternFill>
      </x:fill>
    </x:dxf>
    <x:dxf>
      <x:fill>
        <x:patternFill patternType="solid">
          <x:bgColor rgb="FFEDE9FE"/>
        </x:patternFill>
      </x:fill>
    </x:dxf>
    <x:dxf>
      <x:fill>
        <x:patternFill patternType="solid">
          <x:bgColor rgb="FFF3F4F6"/>
        </x:patternFill>
      </x:fill>
    </x:dxf>
    <x:dxf>
      <x:fill>
        <x:patternFill patternType="solid"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7c414afe740cb" /><Relationship Type="http://schemas.openxmlformats.org/officeDocument/2006/relationships/theme" Target="/xl/theme/theme1.xml" Id="R789e02c930534e37" /><Relationship Type="http://schemas.openxmlformats.org/officeDocument/2006/relationships/sharedStrings" Target="/xl/sharedStrings.xml" Id="Rb319cec4495e476d" /><Relationship Type="http://schemas.openxmlformats.org/officeDocument/2006/relationships/worksheet" Target="/xl/worksheets/sheet1.xml" Id="R318c7d73a14d458f" /><Relationship Type="http://schemas.openxmlformats.org/officeDocument/2006/relationships/worksheet" Target="/xl/worksheets/sheet2.xml" Id="R4536cd0980e84164" /><Relationship Type="http://schemas.openxmlformats.org/officeDocument/2006/relationships/worksheet" Target="/xl/worksheets/sheet3.xml" Id="R54e87b3dc3314e11" /><Relationship Type="http://schemas.openxmlformats.org/officeDocument/2006/relationships/worksheet" Target="/xl/worksheets/sheet4.xml" Id="R214622f6aa944d13" /><Relationship Type="http://schemas.openxmlformats.org/officeDocument/2006/relationships/worksheet" Target="/xl/worksheets/sheet5.xml" Id="R1b884017360a4287" /><Relationship Type="http://schemas.openxmlformats.org/officeDocument/2006/relationships/worksheet" Target="/xl/worksheets/sheet6.xml" Id="Rd19e5a7382e140ec" /><Relationship Type="http://schemas.openxmlformats.org/officeDocument/2006/relationships/worksheet" Target="/xl/worksheets/sheet7.xml" Id="R0c89a7277f7f4b6e" /><Relationship Type="http://schemas.openxmlformats.org/officeDocument/2006/relationships/worksheet" Target="/xl/worksheets/sheet8.xml" Id="R0ae171854b324711" /><Relationship Type="http://schemas.openxmlformats.org/officeDocument/2006/relationships/worksheet" Target="/xl/worksheets/sheet9.xml" Id="Ra1dc8732de1446e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3d67033c15a4685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078b22ff7c5141ba" /></Relationships>
</file>

<file path=xl/drawings/charts/chart1.xml><?xml version="1.0" encoding="utf-8"?>
<c:chartSpace xmlns:c="http://schemas.openxmlformats.org/drawingml/2006/chart">
  <c:lang val="en-US"/>
  <c:roundedCorners val="0"/>
  <c:chart>
    <c:plotArea>
      <c:layout/>
      <c:barChart>
        <c:barDir val="col"/>
        <c:grouping val="clustered"/>
        <c:varyColors val="0"/>
        <c:ser>
          <c:idx val="0"/>
          <c:order val="0"/>
          <c:tx>
            <c:v>Employés</c:v>
          </c:tx>
          <c:cat>
            <c:strRef>
              <c:f>'Tableau de Bord'!$A$14:$A$18</c:f>
              <c:strCache>
                <c:ptCount val="0"/>
              </c:strCache>
            </c:strRef>
          </c:cat>
          <c:val>
            <c:numRef>
              <c:f>'Tableau de Bord'!$B$14:$B$18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Employés par service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Nombre d'employés</c:v>
          </c:tx>
          <c:cat>
            <c:strRef>
              <c:f>'Statistiques'!$D$4:$D$8</c:f>
              <c:strCache>
                <c:ptCount val="0"/>
              </c:strCache>
            </c:strRef>
          </c:cat>
          <c:val>
            <c:numRef>
              <c:f>'Statistiques'!$E$4:$E$8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20</xdr:row>
      <xdr:rowOff>0</xdr:rowOff>
    </xdr:from>
    <xdr:to>
      <xdr:col>7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3d67033c15a468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6</xdr:col>
      <xdr:colOff>0</xdr:colOff>
      <xdr:row>2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78b22ff7c5141ba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ableEmployes" displayName="TableEmployes" ref="A3:J33" headerRowCount="1">
  <x:tableColumns count="10">
    <x:tableColumn id="1" name="ID"/>
    <x:tableColumn id="2" name="Nom"/>
    <x:tableColumn id="3" name="Prénom"/>
    <x:tableColumn id="4" name="Service"/>
    <x:tableColumn id="5" name="Poste"/>
    <x:tableColumn id="6" name="Type de contrat"/>
    <x:tableColumn id="7" name="Responsable"/>
    <x:tableColumn id="8" name="Téléphone"/>
    <x:tableColumn id="9" name="Email"/>
    <x:tableColumn id="10" name="Statut"/>
  </x:tableColumns>
  <x:tableStyleInfo name="TableStyleMedium2" showRowStripes="1"/>
</x:table>
</file>

<file path=xl/tables/table2.xml><?xml version="1.0" encoding="utf-8"?>
<x:table xmlns:x="http://schemas.openxmlformats.org/spreadsheetml/2006/main" id="2" name="TablePlanningMensuel" displayName="TablePlanningMensuel" ref="A4:AN24" headerRowCount="1">
  <x:tableColumns count="40">
    <x:tableColumn id="1" name="ID"/>
    <x:tableColumn id="2" name="Employé"/>
    <x:tableColumn id="3" name="Service"/>
    <x:tableColumn id="4" name="1"/>
    <x:tableColumn id="5" name="2"/>
    <x:tableColumn id="6" name="3"/>
    <x:tableColumn id="7" name="4"/>
    <x:tableColumn id="8" name="5"/>
    <x:tableColumn id="9" name="6"/>
    <x:tableColumn id="10" name="7"/>
    <x:tableColumn id="11" name="8"/>
    <x:tableColumn id="12" name="9"/>
    <x:tableColumn id="13" name="10"/>
    <x:tableColumn id="14" name="11"/>
    <x:tableColumn id="15" name="12"/>
    <x:tableColumn id="16" name="13"/>
    <x:tableColumn id="17" name="14"/>
    <x:tableColumn id="18" name="15"/>
    <x:tableColumn id="19" name="16"/>
    <x:tableColumn id="20" name="17"/>
    <x:tableColumn id="21" name="18"/>
    <x:tableColumn id="22" name="19"/>
    <x:tableColumn id="23" name="20"/>
    <x:tableColumn id="24" name="21"/>
    <x:tableColumn id="25" name="22"/>
    <x:tableColumn id="26" name="23"/>
    <x:tableColumn id="27" name="24"/>
    <x:tableColumn id="28" name="25"/>
    <x:tableColumn id="29" name="26"/>
    <x:tableColumn id="30" name="27"/>
    <x:tableColumn id="31" name="28"/>
    <x:tableColumn id="32" name="29"/>
    <x:tableColumn id="33" name="30"/>
    <x:tableColumn id="34" name="31"/>
    <x:tableColumn id="35" name="Total M"/>
    <x:tableColumn id="36" name="Total A"/>
    <x:tableColumn id="37" name="Total N"/>
    <x:tableColumn id="38" name="Repos"/>
    <x:tableColumn id="39" name="Congés"/>
    <x:tableColumn id="40" name="Total heures"/>
  </x:tableColumns>
  <x:tableStyleInfo name="TableStyleMedium2" showRowStripes="1"/>
</x:table>
</file>

<file path=xl/tables/table3.xml><?xml version="1.0" encoding="utf-8"?>
<x:table xmlns:x="http://schemas.openxmlformats.org/spreadsheetml/2006/main" id="3" name="TableRotations" displayName="TableRotations" ref="A3:H7" headerRowCount="1">
  <x:tableColumns count="8">
    <x:tableColumn id="1" name="Cycle"/>
    <x:tableColumn id="2" name="Description"/>
    <x:tableColumn id="3" name="Jour 1"/>
    <x:tableColumn id="4" name="Jour 2"/>
    <x:tableColumn id="5" name="Jour 3"/>
    <x:tableColumn id="6" name="Jour 4"/>
    <x:tableColumn id="7" name="Jour 5"/>
    <x:tableColumn id="8" name="Jour 6"/>
  </x:tableColumns>
  <x:tableStyleInfo name="TableStyleMedium2" showRowStripes="1"/>
</x:table>
</file>

<file path=xl/tables/table4.xml><?xml version="1.0" encoding="utf-8"?>
<x:table xmlns:x="http://schemas.openxmlformats.org/spreadsheetml/2006/main" id="4" name="TableConges" displayName="TableConges" ref="A3:J7" headerRowCount="1">
  <x:tableColumns count="10">
    <x:tableColumn id="1" name="ID demande"/>
    <x:tableColumn id="2" name="Employé"/>
    <x:tableColumn id="3" name="Service"/>
    <x:tableColumn id="4" name="Type"/>
    <x:tableColumn id="5" name="Date début"/>
    <x:tableColumn id="6" name="Date fin"/>
    <x:tableColumn id="7" name="Durée (jours)"/>
    <x:tableColumn id="8" name="Statut"/>
    <x:tableColumn id="9" name="Validé par"/>
    <x:tableColumn id="10" name="Commentaires"/>
  </x:tableColumns>
  <x:tableStyleInfo name="TableStyleMedium2" showRowStripes="1"/>
</x:table>
</file>

<file path=xl/tables/table5.xml><?xml version="1.0" encoding="utf-8"?>
<x:table xmlns:x="http://schemas.openxmlformats.org/spreadsheetml/2006/main" id="5" name="TableHeures" displayName="TableHeures" ref="A3:I23" headerRowCount="1">
  <x:tableColumns count="9">
    <x:tableColumn id="1" name="Employé"/>
    <x:tableColumn id="2" name="Service"/>
    <x:tableColumn id="3" name="Heures normales"/>
    <x:tableColumn id="4" name="Heures de nuit"/>
    <x:tableColumn id="5" name="Heures supplémentaires"/>
    <x:tableColumn id="6" name="Total heures"/>
    <x:tableColumn id="7" name="Objectif mensuel"/>
    <x:tableColumn id="8" name="Écart"/>
    <x:tableColumn id="9" name="Statut"/>
  </x:tableColumns>
  <x:tableStyleInfo name="TableStyleMedium2" showRowStripes="1"/>
</x:table>
</file>

<file path=xl/tables/table6.xml><?xml version="1.0" encoding="utf-8"?>
<x:table xmlns:x="http://schemas.openxmlformats.org/spreadsheetml/2006/main" id="6" name="TableStatsKPI" displayName="TableStatsKPI" ref="A3:B9" headerRowCount="1">
  <x:tableColumns count="2">
    <x:tableColumn id="1" name="Indicateur"/>
    <x:tableColumn id="2" name="Valeur"/>
  </x:tableColumns>
  <x:tableStyleInfo name="TableStyleMedium2" showRowStripes="1"/>
</x:table>
</file>

<file path=xl/tables/table7.xml><?xml version="1.0" encoding="utf-8"?>
<x:table xmlns:x="http://schemas.openxmlformats.org/spreadsheetml/2006/main" id="7" name="TableStatsServices" displayName="TableStatsServices" ref="D3:E8" headerRowCount="1">
  <x:tableColumns count="2">
    <x:tableColumn id="1" name="Service"/>
    <x:tableColumn id="2" name="Nombre d'employé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0529d1ec0634b7b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fb8e3ad0dddb497d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5d68a61ea2c418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b1ba581295b243e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d64e41be5c004688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edab32008ee54bff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drawing" Target="/xl/drawings/drawing2.xml" Id="Rce5a239717834391" /><Relationship Type="http://schemas.openxmlformats.org/officeDocument/2006/relationships/table" Target="/xl/tables/table6.xml" Id="Reaa2e99935854694" /><Relationship Type="http://schemas.openxmlformats.org/officeDocument/2006/relationships/table" Target="/xl/tables/table7.xml" Id="R51beb541865443f3" /></Relationships>
</file>

<file path=xl/worksheets/sheet1.xml><?xml version="1.0" encoding="utf-8"?>
<x:worksheet xmlns:x="http://schemas.openxmlformats.org/spreadsheetml/2006/main">
  <x:sheetFormatPr defaultRowHeight="15"/>
  <x:cols>
    <x:col min="1" max="1" width="56.630001068115234" hidden="0" customWidth="1"/>
    <x:col min="2" max="2" width="11.75" hidden="0" customWidth="1"/>
    <x:col min="5" max="5" width="12.25" hidden="0" customWidth="1"/>
    <x:col min="8" max="8" width="22.75" hidden="0" customWidth="1"/>
    <x:col min="9" max="9" width="7" hidden="0" customWidth="1"/>
    <x:col min="11" max="11" width="11.75" hidden="0" customWidth="1"/>
  </x:cols>
  <x:sheetData>
    <x:row r="1">
      <x:c r="A1" s="5" t="str">
        <x:v>TABLEAU DE BORD — PLANIFICATION DES ÉQUIPES</x:v>
      </x:c>
      <x:c r="B1" t="str"/>
      <x:c r="C1" t="str"/>
      <x:c r="D1" t="str"/>
      <x:c r="E1" t="str"/>
      <x:c r="F1" t="str"/>
      <x:c r="G1" t="str"/>
      <x:c r="H1" t="str"/>
      <x:c r="I1" t="str"/>
      <x:c r="J1" t="str"/>
      <x:c r="K1" t="str"/>
      <x:c r="L1" t="str"/>
      <x:c r="M1" t="str"/>
      <x:c r="N1" t="str"/>
    </x:row>
    <x:row r="3">
      <x:c r="B3" s="23" t="str">
        <x:v>Effectif total</x:v>
      </x:c>
      <x:c r="E3" s="23" t="str">
        <x:v>Employés actifs</x:v>
      </x:c>
      <x:c r="H3" s="23" t="str">
        <x:v>Heures planifiées</x:v>
      </x:c>
      <x:c r="K3" s="23" t="str">
        <x:v>Congés validés</x:v>
      </x:c>
    </x:row>
    <x:row r="5">
      <x:c r="B5" s="29" t="n">
        <x:f>COUNTA('Employés'!A4:A33)</x:f>
        <x:v>30</x:v>
      </x:c>
      <x:c r="E5" s="29" t="n">
        <x:f>COUNTIF('Employés'!J4:J33,"Actif")</x:f>
        <x:v>27</x:v>
      </x:c>
      <x:c r="H5" s="29" t="n">
        <x:f>SUM('Heures'!F4:F23)</x:f>
        <x:v>3399</x:v>
      </x:c>
      <x:c r="K5" s="29" t="n">
        <x:f>COUNTIF('Congés'!H4:H50,"Validé")</x:f>
        <x:v>2</x:v>
      </x:c>
    </x:row>
    <x:row r="7">
      <x:c r="B7" s="23" t="str">
        <x:v>Heures de nuit</x:v>
      </x:c>
      <x:c r="E7" s="23" t="str">
        <x:v>Heures suppl.</x:v>
      </x:c>
      <x:c r="H7" s="23" t="str">
        <x:v>Demandes en attente</x:v>
      </x:c>
      <x:c r="K7" s="23" t="str">
        <x:v>Services</x:v>
      </x:c>
    </x:row>
    <x:row r="9">
      <x:c r="B9" s="29" t="n">
        <x:f>SUM('Heures'!D4:D23)</x:f>
        <x:v>640</x:v>
      </x:c>
      <x:c r="E9" s="29" t="n">
        <x:f>SUM('Heures'!E4:E23)</x:f>
        <x:v>63</x:v>
      </x:c>
      <x:c r="H9" s="29" t="n">
        <x:f>COUNTIF('Congés'!H4:H50,"En attente")</x:f>
        <x:v>1</x:v>
      </x:c>
      <x:c r="K9" s="29" t="n">
        <x:f>COUNTA('Paramètres'!D4:D8)</x:f>
        <x:v>5</x:v>
      </x:c>
    </x:row>
    <x:row r="12">
      <x:c r="A12" s="37" t="str">
        <x:v>Répartition des employés par service</x:v>
      </x:c>
      <x:c r="B12" t="str"/>
      <x:c r="C12" t="str"/>
      <x:c r="D12" t="str"/>
      <x:c r="E12" t="str"/>
      <x:c r="F12" t="str"/>
      <x:c r="H12" s="37" t="str">
        <x:v>Indicateurs mensuels</x:v>
      </x:c>
      <x:c r="I12" t="str"/>
      <x:c r="J12" t="str"/>
      <x:c r="K12" t="str"/>
      <x:c r="L12" t="str"/>
      <x:c r="M12" t="str"/>
      <x:c r="N12" t="str"/>
    </x:row>
    <x:row r="13">
      <x:c r="A13" s="12" t="str">
        <x:v>Service</x:v>
      </x:c>
      <x:c r="B13" s="12" t="str">
        <x:v>Employés</x:v>
      </x:c>
      <x:c r="H13" s="12" t="str">
        <x:v>Indicateur</x:v>
      </x:c>
      <x:c r="I13" s="12" t="str">
        <x:v>Valeur</x:v>
      </x:c>
    </x:row>
    <x:row r="14">
      <x:c r="A14" t="str">
        <x:v>Production</x:v>
      </x:c>
      <x:c r="B14" t="n">
        <x:f>COUNTIF('Employés'!D4:D33,A14)</x:f>
        <x:v>6</x:v>
      </x:c>
      <x:c r="H14" t="str">
        <x:v>Employés actifs</x:v>
      </x:c>
      <x:c r="I14" t="n">
        <x:f>COUNTIF('Employés'!J4:J33,"Actif")</x:f>
        <x:v>27</x:v>
      </x:c>
    </x:row>
    <x:row r="15">
      <x:c r="A15" t="str">
        <x:v>Logistique</x:v>
      </x:c>
      <x:c r="B15" t="n">
        <x:f>COUNTIF('Employés'!D4:D33,A15)</x:f>
        <x:v>6</x:v>
      </x:c>
      <x:c r="H15" t="str">
        <x:v>Employés en congé</x:v>
      </x:c>
      <x:c r="I15" t="n">
        <x:f>COUNTIF('Employés'!J4:J33,"En congé")</x:f>
        <x:v>3</x:v>
      </x:c>
    </x:row>
    <x:row r="16">
      <x:c r="A16" t="str">
        <x:v>Support Client</x:v>
      </x:c>
      <x:c r="B16" t="n">
        <x:f>COUNTIF('Employés'!D4:D33,A16)</x:f>
        <x:v>6</x:v>
      </x:c>
      <x:c r="H16" t="str">
        <x:v>Total heures planifiées</x:v>
      </x:c>
      <x:c r="I16" t="n">
        <x:f>SUM('Heures'!F4:F23)</x:f>
        <x:v>3399</x:v>
      </x:c>
    </x:row>
    <x:row r="17">
      <x:c r="A17" t="str">
        <x:v>Sécurité</x:v>
      </x:c>
      <x:c r="B17" t="n">
        <x:f>COUNTIF('Employés'!D4:D33,A17)</x:f>
        <x:v>6</x:v>
      </x:c>
      <x:c r="H17" t="str">
        <x:v>Heures supplémentaires</x:v>
      </x:c>
      <x:c r="I17" t="n">
        <x:f>SUM('Heures'!E4:E23)</x:f>
        <x:v>63</x:v>
      </x:c>
    </x:row>
    <x:row r="18">
      <x:c r="A18" t="str">
        <x:v>Administration</x:v>
      </x:c>
      <x:c r="B18" t="n">
        <x:f>COUNTIF('Employés'!D4:D33,A18)</x:f>
        <x:v>6</x:v>
      </x:c>
      <x:c r="H18" t="str">
        <x:v>Demandes de congés validées</x:v>
      </x:c>
      <x:c r="I18" t="n">
        <x:f>COUNTIF('Congés'!H4:H50,"Validé")</x:f>
        <x:v>2</x:v>
      </x:c>
    </x:row>
  </x:sheetData>
  <x:mergeCells>
    <x:mergeCell ref="A1:N1"/>
    <x:mergeCell ref="B3:C4"/>
    <x:mergeCell ref="B5:C5"/>
    <x:mergeCell ref="E3:F4"/>
    <x:mergeCell ref="E5:F5"/>
    <x:mergeCell ref="H3:I4"/>
    <x:mergeCell ref="H5:I5"/>
    <x:mergeCell ref="K3:L4"/>
    <x:mergeCell ref="K5:L5"/>
    <x:mergeCell ref="B7:C8"/>
    <x:mergeCell ref="B9:C9"/>
    <x:mergeCell ref="E7:F8"/>
    <x:mergeCell ref="E9:F9"/>
    <x:mergeCell ref="H7:I8"/>
    <x:mergeCell ref="H9:I9"/>
    <x:mergeCell ref="K7:L8"/>
    <x:mergeCell ref="K9:L9"/>
    <x:mergeCell ref="A12:F12"/>
    <x:mergeCell ref="H12:N12"/>
  </x:mergeCells>
  <x:pageMargins left="0.7" right="0.7" top="0.75" bottom="0.75" header="0.3" footer="0.3"/>
  <x:drawing xmlns:r="http://schemas.openxmlformats.org/officeDocument/2006/relationships" r:id="Rb0529d1ec0634b7b"/>
</x:worksheet>
</file>

<file path=xl/worksheets/sheet2.xml><?xml version="1.0" encoding="utf-8"?>
<x:worksheet xmlns:x="http://schemas.openxmlformats.org/spreadsheetml/2006/main">
  <x:sheetFormatPr defaultRowHeight="15"/>
  <x:cols>
    <x:col min="1" max="1" width="18.6299991607666" hidden="0" customWidth="1"/>
    <x:col min="2" max="2" width="7.130000114440918" hidden="0" customWidth="1"/>
    <x:col min="3" max="3" width="9" hidden="0" customWidth="1"/>
    <x:col min="4" max="4" width="11.630000114440918" hidden="0" customWidth="1"/>
    <x:col min="5" max="5" width="21.25" hidden="0" customWidth="1"/>
    <x:col min="6" max="6" width="14.880000114440918" hidden="0" customWidth="1"/>
    <x:col min="7" max="7" width="12.630000114440918" hidden="0" customWidth="1"/>
    <x:col min="8" max="8" width="11.5" hidden="0" customWidth="1"/>
    <x:col min="9" max="9" width="22.3799991607666" hidden="0" customWidth="1"/>
    <x:col min="10" max="10" width="7.630000114440918" hidden="0" customWidth="1"/>
  </x:cols>
  <x:sheetData>
    <x:row r="1">
      <x:c r="A1" s="5" t="str">
        <x:v>BASE EMPLOYÉS</x:v>
      </x:c>
      <x:c r="B1" t="str"/>
      <x:c r="C1" t="str"/>
      <x:c r="D1" t="str"/>
      <x:c r="E1" t="str"/>
      <x:c r="F1" t="str"/>
      <x:c r="G1" t="str"/>
      <x:c r="H1" t="str"/>
      <x:c r="I1" t="str"/>
      <x:c r="J1" t="str"/>
    </x:row>
    <x:row r="3">
      <x:c r="A3" s="12" t="str">
        <x:v>ID</x:v>
      </x:c>
      <x:c r="B3" s="12" t="str">
        <x:v>Nom</x:v>
      </x:c>
      <x:c r="C3" s="12" t="str">
        <x:v>Prénom</x:v>
      </x:c>
      <x:c r="D3" s="12" t="str">
        <x:v>Service</x:v>
      </x:c>
      <x:c r="E3" s="12" t="str">
        <x:v>Poste</x:v>
      </x:c>
      <x:c r="F3" s="12" t="str">
        <x:v>Type de contrat</x:v>
      </x:c>
      <x:c r="G3" s="12" t="str">
        <x:v>Responsable</x:v>
      </x:c>
      <x:c r="H3" s="12" t="str">
        <x:v>Téléphone</x:v>
      </x:c>
      <x:c r="I3" s="12" t="str">
        <x:v>Email</x:v>
      </x:c>
      <x:c r="J3" s="12" t="str">
        <x:v>Statut</x:v>
      </x:c>
    </x:row>
    <x:row r="4">
      <x:c r="A4" t="str">
        <x:v>EMP-001</x:v>
      </x:c>
      <x:c r="B4" t="str">
        <x:v>Dubois</x:v>
      </x:c>
      <x:c r="C4" t="str">
        <x:v>Julien</x:v>
      </x:c>
      <x:c r="D4" t="str">
        <x:v>Production</x:v>
      </x:c>
      <x:c r="E4" t="str">
        <x:v>Chef d'équipe</x:v>
      </x:c>
      <x:c r="F4" t="str">
        <x:v>CDD</x:v>
      </x:c>
      <x:c r="G4" t="str">
        <x:v>Claire Moreau</x:v>
      </x:c>
      <x:c r="H4" t="str">
        <x:v>06 46 35 97 86</x:v>
      </x:c>
      <x:c r="I4" t="str">
        <x:v>julien.dubois@exemple.fr</x:v>
      </x:c>
      <x:c r="J4" t="str">
        <x:v>Actif</x:v>
      </x:c>
    </x:row>
    <x:row r="5">
      <x:c r="A5" t="str">
        <x:v>EMP-002</x:v>
      </x:c>
      <x:c r="B5" t="str">
        <x:v>Petit</x:v>
      </x:c>
      <x:c r="C5" t="str">
        <x:v>Sophie</x:v>
      </x:c>
      <x:c r="D5" t="str">
        <x:v>Logistique</x:v>
      </x:c>
      <x:c r="E5" t="str">
        <x:v>Coordinateur logistique</x:v>
      </x:c>
      <x:c r="F5" t="str">
        <x:v>Intérim</x:v>
      </x:c>
      <x:c r="G5" t="str">
        <x:v>Hugo Bernard</x:v>
      </x:c>
      <x:c r="H5" t="str">
        <x:v>06 23 58 96 23</x:v>
      </x:c>
      <x:c r="I5" t="str">
        <x:v>sophie.petit@exemple.fr</x:v>
      </x:c>
      <x:c r="J5" t="str">
        <x:v>Actif</x:v>
      </x:c>
    </x:row>
    <x:row r="6">
      <x:c r="A6" t="str">
        <x:v>EMP-003</x:v>
      </x:c>
      <x:c r="B6" t="str">
        <x:v>Moreau</x:v>
      </x:c>
      <x:c r="C6" t="str">
        <x:v>Lucas</x:v>
      </x:c>
      <x:c r="D6" t="str">
        <x:v>Support Client</x:v>
      </x:c>
      <x:c r="E6" t="str">
        <x:v>Conseiller client</x:v>
      </x:c>
      <x:c r="F6" t="str">
        <x:v>Temps partiel</x:v>
      </x:c>
      <x:c r="G6" t="str">
        <x:v>Sophie Martin</x:v>
      </x:c>
      <x:c r="H6" t="str">
        <x:v>06 72 14 36 29</x:v>
      </x:c>
      <x:c r="I6" t="str">
        <x:v>lucas.moreau@exemple.fr</x:v>
      </x:c>
      <x:c r="J6" t="str">
        <x:v>Actif</x:v>
      </x:c>
    </x:row>
    <x:row r="7">
      <x:c r="A7" t="str">
        <x:v>EMP-004</x:v>
      </x:c>
      <x:c r="B7" t="str">
        <x:v>Lefèvre</x:v>
      </x:c>
      <x:c r="C7" t="str">
        <x:v>Camille</x:v>
      </x:c>
      <x:c r="D7" t="str">
        <x:v>Sécurité</x:v>
      </x:c>
      <x:c r="E7" t="str">
        <x:v>Coordinateur sécurité</x:v>
      </x:c>
      <x:c r="F7" t="str">
        <x:v>CDI</x:v>
      </x:c>
      <x:c r="G7" t="str">
        <x:v>Antoine Petit</x:v>
      </x:c>
      <x:c r="H7" t="str">
        <x:v>06 80 19 58 72</x:v>
      </x:c>
      <x:c r="I7" t="str">
        <x:v>camille.lefèvre@exemple.fr</x:v>
      </x:c>
      <x:c r="J7" t="str">
        <x:v>Actif</x:v>
      </x:c>
    </x:row>
    <x:row r="8">
      <x:c r="A8" t="str">
        <x:v>EMP-005</x:v>
      </x:c>
      <x:c r="B8" t="str">
        <x:v>David</x:v>
      </x:c>
      <x:c r="C8" t="str">
        <x:v>Thomas</x:v>
      </x:c>
      <x:c r="D8" t="str">
        <x:v>Administration</x:v>
      </x:c>
      <x:c r="E8" t="str">
        <x:v>Chargé de planning</x:v>
      </x:c>
      <x:c r="F8" t="str">
        <x:v>CDD</x:v>
      </x:c>
      <x:c r="G8" t="str">
        <x:v>Camille Leroy</x:v>
      </x:c>
      <x:c r="H8" t="str">
        <x:v>06 19 29 57 28</x:v>
      </x:c>
      <x:c r="I8" t="str">
        <x:v>thomas.david@exemple.fr</x:v>
      </x:c>
      <x:c r="J8" t="str">
        <x:v>Actif</x:v>
      </x:c>
    </x:row>
    <x:row r="9">
      <x:c r="A9" t="str">
        <x:v>EMP-006</x:v>
      </x:c>
      <x:c r="B9" t="str">
        <x:v>Vincent</x:v>
      </x:c>
      <x:c r="C9" t="str">
        <x:v>Emma</x:v>
      </x:c>
      <x:c r="D9" t="str">
        <x:v>Production</x:v>
      </x:c>
      <x:c r="E9" t="str">
        <x:v>Opérateur de ligne</x:v>
      </x:c>
      <x:c r="F9" t="str">
        <x:v>Intérim</x:v>
      </x:c>
      <x:c r="G9" t="str">
        <x:v>Claire Moreau</x:v>
      </x:c>
      <x:c r="H9" t="str">
        <x:v>06 20 98 42 92</x:v>
      </x:c>
      <x:c r="I9" t="str">
        <x:v>emma.vincent@exemple.fr</x:v>
      </x:c>
      <x:c r="J9" t="str">
        <x:v>Actif</x:v>
      </x:c>
    </x:row>
    <x:row r="10">
      <x:c r="A10" t="str">
        <x:v>EMP-007</x:v>
      </x:c>
      <x:c r="B10" t="str">
        <x:v>Martin</x:v>
      </x:c>
      <x:c r="C10" t="str">
        <x:v>Hugo</x:v>
      </x:c>
      <x:c r="D10" t="str">
        <x:v>Logistique</x:v>
      </x:c>
      <x:c r="E10" t="str">
        <x:v>Cariste</x:v>
      </x:c>
      <x:c r="F10" t="str">
        <x:v>Temps partiel</x:v>
      </x:c>
      <x:c r="G10" t="str">
        <x:v>Hugo Bernard</x:v>
      </x:c>
      <x:c r="H10" t="str">
        <x:v>06 64 78 65 28</x:v>
      </x:c>
      <x:c r="I10" t="str">
        <x:v>hugo.martin@exemple.fr</x:v>
      </x:c>
      <x:c r="J10" t="str">
        <x:v>Actif</x:v>
      </x:c>
    </x:row>
    <x:row r="11">
      <x:c r="A11" t="str">
        <x:v>EMP-008</x:v>
      </x:c>
      <x:c r="B11" t="str">
        <x:v>Robert</x:v>
      </x:c>
      <x:c r="C11" t="str">
        <x:v>Claire</x:v>
      </x:c>
      <x:c r="D11" t="str">
        <x:v>Support Client</x:v>
      </x:c>
      <x:c r="E11" t="str">
        <x:v>Superviseur support</x:v>
      </x:c>
      <x:c r="F11" t="str">
        <x:v>CDI</x:v>
      </x:c>
      <x:c r="G11" t="str">
        <x:v>Sophie Martin</x:v>
      </x:c>
      <x:c r="H11" t="str">
        <x:v>06 58 54 97 74</x:v>
      </x:c>
      <x:c r="I11" t="str">
        <x:v>claire.robert@exemple.fr</x:v>
      </x:c>
      <x:c r="J11" t="str">
        <x:v>En congé</x:v>
      </x:c>
    </x:row>
    <x:row r="12">
      <x:c r="A12" t="str">
        <x:v>EMP-009</x:v>
      </x:c>
      <x:c r="B12" t="str">
        <x:v>Durand</x:v>
      </x:c>
      <x:c r="C12" t="str">
        <x:v>Antoine</x:v>
      </x:c>
      <x:c r="D12" t="str">
        <x:v>Sécurité</x:v>
      </x:c>
      <x:c r="E12" t="str">
        <x:v>Agent de sécurité</x:v>
      </x:c>
      <x:c r="F12" t="str">
        <x:v>CDD</x:v>
      </x:c>
      <x:c r="G12" t="str">
        <x:v>Antoine Petit</x:v>
      </x:c>
      <x:c r="H12" t="str">
        <x:v>06 83 90 42 12</x:v>
      </x:c>
      <x:c r="I12" t="str">
        <x:v>antoine.durand@exemple.fr</x:v>
      </x:c>
      <x:c r="J12" t="str">
        <x:v>Actif</x:v>
      </x:c>
    </x:row>
    <x:row r="13">
      <x:c r="A13" t="str">
        <x:v>EMP-010</x:v>
      </x:c>
      <x:c r="B13" t="str">
        <x:v>Simon</x:v>
      </x:c>
      <x:c r="C13" t="str">
        <x:v>Léa</x:v>
      </x:c>
      <x:c r="D13" t="str">
        <x:v>Administration</x:v>
      </x:c>
      <x:c r="E13" t="str">
        <x:v>Gestionnaire RH</x:v>
      </x:c>
      <x:c r="F13" t="str">
        <x:v>Intérim</x:v>
      </x:c>
      <x:c r="G13" t="str">
        <x:v>Camille Leroy</x:v>
      </x:c>
      <x:c r="H13" t="str">
        <x:v>06 44 13 79 79</x:v>
      </x:c>
      <x:c r="I13" t="str">
        <x:v>léa.simon@exemple.fr</x:v>
      </x:c>
      <x:c r="J13" t="str">
        <x:v>Actif</x:v>
      </x:c>
    </x:row>
    <x:row r="14">
      <x:c r="A14" t="str">
        <x:v>EMP-011</x:v>
      </x:c>
      <x:c r="B14" t="str">
        <x:v>Michel</x:v>
      </x:c>
      <x:c r="C14" t="str">
        <x:v>Nicolas</x:v>
      </x:c>
      <x:c r="D14" t="str">
        <x:v>Production</x:v>
      </x:c>
      <x:c r="E14" t="str">
        <x:v>Technicien qualité</x:v>
      </x:c>
      <x:c r="F14" t="str">
        <x:v>Temps partiel</x:v>
      </x:c>
      <x:c r="G14" t="str">
        <x:v>Claire Moreau</x:v>
      </x:c>
      <x:c r="H14" t="str">
        <x:v>06 68 31 90 85</x:v>
      </x:c>
      <x:c r="I14" t="str">
        <x:v>nicolas.michel@exemple.fr</x:v>
      </x:c>
      <x:c r="J14" t="str">
        <x:v>Actif</x:v>
      </x:c>
    </x:row>
    <x:row r="15">
      <x:c r="A15" t="str">
        <x:v>EMP-012</x:v>
      </x:c>
      <x:c r="B15" t="str">
        <x:v>Bertrand</x:v>
      </x:c>
      <x:c r="C15" t="str">
        <x:v>Manon</x:v>
      </x:c>
      <x:c r="D15" t="str">
        <x:v>Logistique</x:v>
      </x:c>
      <x:c r="E15" t="str">
        <x:v>Préparateur de commandes</x:v>
      </x:c>
      <x:c r="F15" t="str">
        <x:v>CDI</x:v>
      </x:c>
      <x:c r="G15" t="str">
        <x:v>Hugo Bernard</x:v>
      </x:c>
      <x:c r="H15" t="str">
        <x:v>06 92 69 22 46</x:v>
      </x:c>
      <x:c r="I15" t="str">
        <x:v>manon.bertrand@exemple.fr</x:v>
      </x:c>
      <x:c r="J15" t="str">
        <x:v>Actif</x:v>
      </x:c>
    </x:row>
    <x:row r="16">
      <x:c r="A16" t="str">
        <x:v>EMP-013</x:v>
      </x:c>
      <x:c r="B16" t="str">
        <x:v>Fournier</x:v>
      </x:c>
      <x:c r="C16" t="str">
        <x:v>Louis</x:v>
      </x:c>
      <x:c r="D16" t="str">
        <x:v>Support Client</x:v>
      </x:c>
      <x:c r="E16" t="str">
        <x:v>Chargé de support</x:v>
      </x:c>
      <x:c r="F16" t="str">
        <x:v>CDD</x:v>
      </x:c>
      <x:c r="G16" t="str">
        <x:v>Sophie Martin</x:v>
      </x:c>
      <x:c r="H16" t="str">
        <x:v>06 53 43 92 25</x:v>
      </x:c>
      <x:c r="I16" t="str">
        <x:v>louis.fournier@exemple.fr</x:v>
      </x:c>
      <x:c r="J16" t="str">
        <x:v>Actif</x:v>
      </x:c>
    </x:row>
    <x:row r="17">
      <x:c r="A17" t="str">
        <x:v>EMP-014</x:v>
      </x:c>
      <x:c r="B17" t="str">
        <x:v>Bernard</x:v>
      </x:c>
      <x:c r="C17" t="str">
        <x:v>Chloé</x:v>
      </x:c>
      <x:c r="D17" t="str">
        <x:v>Sécurité</x:v>
      </x:c>
      <x:c r="E17" t="str">
        <x:v>Chef de poste</x:v>
      </x:c>
      <x:c r="F17" t="str">
        <x:v>Intérim</x:v>
      </x:c>
      <x:c r="G17" t="str">
        <x:v>Antoine Petit</x:v>
      </x:c>
      <x:c r="H17" t="str">
        <x:v>06 94 62 24 89</x:v>
      </x:c>
      <x:c r="I17" t="str">
        <x:v>chloé.bernard@exemple.fr</x:v>
      </x:c>
      <x:c r="J17" t="str">
        <x:v>Actif</x:v>
      </x:c>
    </x:row>
    <x:row r="18">
      <x:c r="A18" t="str">
        <x:v>EMP-015</x:v>
      </x:c>
      <x:c r="B18" t="str">
        <x:v>Richard</x:v>
      </x:c>
      <x:c r="C18" t="str">
        <x:v>Maxime</x:v>
      </x:c>
      <x:c r="D18" t="str">
        <x:v>Administration</x:v>
      </x:c>
      <x:c r="E18" t="str">
        <x:v>Assistant administratif</x:v>
      </x:c>
      <x:c r="F18" t="str">
        <x:v>Temps partiel</x:v>
      </x:c>
      <x:c r="G18" t="str">
        <x:v>Camille Leroy</x:v>
      </x:c>
      <x:c r="H18" t="str">
        <x:v>06 83 84 59 30</x:v>
      </x:c>
      <x:c r="I18" t="str">
        <x:v>maxime.richard@exemple.fr</x:v>
      </x:c>
      <x:c r="J18" t="str">
        <x:v>Actif</x:v>
      </x:c>
    </x:row>
    <x:row r="19">
      <x:c r="A19" t="str">
        <x:v>EMP-016</x:v>
      </x:c>
      <x:c r="B19" t="str">
        <x:v>Leroy</x:v>
      </x:c>
      <x:c r="C19" t="str">
        <x:v>Sarah</x:v>
      </x:c>
      <x:c r="D19" t="str">
        <x:v>Production</x:v>
      </x:c>
      <x:c r="E19" t="str">
        <x:v>Chef d'équipe</x:v>
      </x:c>
      <x:c r="F19" t="str">
        <x:v>CDI</x:v>
      </x:c>
      <x:c r="G19" t="str">
        <x:v>Claire Moreau</x:v>
      </x:c>
      <x:c r="H19" t="str">
        <x:v>06 87 60 87 73</x:v>
      </x:c>
      <x:c r="I19" t="str">
        <x:v>sarah.leroy@exemple.fr</x:v>
      </x:c>
      <x:c r="J19" t="str">
        <x:v>Actif</x:v>
      </x:c>
    </x:row>
    <x:row r="20">
      <x:c r="A20" t="str">
        <x:v>EMP-017</x:v>
      </x:c>
      <x:c r="B20" t="str">
        <x:v>Laurent</x:v>
      </x:c>
      <x:c r="C20" t="str">
        <x:v>Pierre</x:v>
      </x:c>
      <x:c r="D20" t="str">
        <x:v>Logistique</x:v>
      </x:c>
      <x:c r="E20" t="str">
        <x:v>Coordinateur logistique</x:v>
      </x:c>
      <x:c r="F20" t="str">
        <x:v>CDD</x:v>
      </x:c>
      <x:c r="G20" t="str">
        <x:v>Hugo Bernard</x:v>
      </x:c>
      <x:c r="H20" t="str">
        <x:v>06 15 95 29 36</x:v>
      </x:c>
      <x:c r="I20" t="str">
        <x:v>pierre.laurent@exemple.fr</x:v>
      </x:c>
      <x:c r="J20" t="str">
        <x:v>En congé</x:v>
      </x:c>
    </x:row>
    <x:row r="21">
      <x:c r="A21" t="str">
        <x:v>EMP-018</x:v>
      </x:c>
      <x:c r="B21" t="str">
        <x:v>Garcia</x:v>
      </x:c>
      <x:c r="C21" t="str">
        <x:v>Julie</x:v>
      </x:c>
      <x:c r="D21" t="str">
        <x:v>Support Client</x:v>
      </x:c>
      <x:c r="E21" t="str">
        <x:v>Conseiller client</x:v>
      </x:c>
      <x:c r="F21" t="str">
        <x:v>Intérim</x:v>
      </x:c>
      <x:c r="G21" t="str">
        <x:v>Sophie Martin</x:v>
      </x:c>
      <x:c r="H21" t="str">
        <x:v>06 44 79 33 33</x:v>
      </x:c>
      <x:c r="I21" t="str">
        <x:v>julie.garcia@exemple.fr</x:v>
      </x:c>
      <x:c r="J21" t="str">
        <x:v>Actif</x:v>
      </x:c>
    </x:row>
    <x:row r="22">
      <x:c r="A22" t="str">
        <x:v>EMP-019</x:v>
      </x:c>
      <x:c r="B22" t="str">
        <x:v>Roux</x:v>
      </x:c>
      <x:c r="C22" t="str">
        <x:v>Mehdi</x:v>
      </x:c>
      <x:c r="D22" t="str">
        <x:v>Sécurité</x:v>
      </x:c>
      <x:c r="E22" t="str">
        <x:v>Coordinateur sécurité</x:v>
      </x:c>
      <x:c r="F22" t="str">
        <x:v>Temps partiel</x:v>
      </x:c>
      <x:c r="G22" t="str">
        <x:v>Antoine Petit</x:v>
      </x:c>
      <x:c r="H22" t="str">
        <x:v>06 14 57 46 74</x:v>
      </x:c>
      <x:c r="I22" t="str">
        <x:v>mehdi.roux@exemple.fr</x:v>
      </x:c>
      <x:c r="J22" t="str">
        <x:v>Actif</x:v>
      </x:c>
    </x:row>
    <x:row r="23">
      <x:c r="A23" t="str">
        <x:v>EMP-020</x:v>
      </x:c>
      <x:c r="B23" t="str">
        <x:v>Morel</x:v>
      </x:c>
      <x:c r="C23" t="str">
        <x:v>Inès</x:v>
      </x:c>
      <x:c r="D23" t="str">
        <x:v>Administration</x:v>
      </x:c>
      <x:c r="E23" t="str">
        <x:v>Chargé de planning</x:v>
      </x:c>
      <x:c r="F23" t="str">
        <x:v>CDI</x:v>
      </x:c>
      <x:c r="G23" t="str">
        <x:v>Camille Leroy</x:v>
      </x:c>
      <x:c r="H23" t="str">
        <x:v>06 13 48 76 94</x:v>
      </x:c>
      <x:c r="I23" t="str">
        <x:v>inès.morel@exemple.fr</x:v>
      </x:c>
      <x:c r="J23" t="str">
        <x:v>Actif</x:v>
      </x:c>
    </x:row>
    <x:row r="24">
      <x:c r="A24" t="str">
        <x:v>EMP-021</x:v>
      </x:c>
      <x:c r="B24" t="str">
        <x:v>Dubois</x:v>
      </x:c>
      <x:c r="C24" t="str">
        <x:v>Julien</x:v>
      </x:c>
      <x:c r="D24" t="str">
        <x:v>Production</x:v>
      </x:c>
      <x:c r="E24" t="str">
        <x:v>Opérateur de ligne</x:v>
      </x:c>
      <x:c r="F24" t="str">
        <x:v>CDD</x:v>
      </x:c>
      <x:c r="G24" t="str">
        <x:v>Claire Moreau</x:v>
      </x:c>
      <x:c r="H24" t="str">
        <x:v>06 82 93 20 18</x:v>
      </x:c>
      <x:c r="I24" t="str">
        <x:v>julien.dubois@exemple.fr</x:v>
      </x:c>
      <x:c r="J24" t="str">
        <x:v>Actif</x:v>
      </x:c>
    </x:row>
    <x:row r="25">
      <x:c r="A25" t="str">
        <x:v>EMP-022</x:v>
      </x:c>
      <x:c r="B25" t="str">
        <x:v>Petit</x:v>
      </x:c>
      <x:c r="C25" t="str">
        <x:v>Sophie</x:v>
      </x:c>
      <x:c r="D25" t="str">
        <x:v>Logistique</x:v>
      </x:c>
      <x:c r="E25" t="str">
        <x:v>Cariste</x:v>
      </x:c>
      <x:c r="F25" t="str">
        <x:v>Intérim</x:v>
      </x:c>
      <x:c r="G25" t="str">
        <x:v>Hugo Bernard</x:v>
      </x:c>
      <x:c r="H25" t="str">
        <x:v>06 98 74 75 11</x:v>
      </x:c>
      <x:c r="I25" t="str">
        <x:v>sophie.petit@exemple.fr</x:v>
      </x:c>
      <x:c r="J25" t="str">
        <x:v>Actif</x:v>
      </x:c>
    </x:row>
    <x:row r="26">
      <x:c r="A26" t="str">
        <x:v>EMP-023</x:v>
      </x:c>
      <x:c r="B26" t="str">
        <x:v>Moreau</x:v>
      </x:c>
      <x:c r="C26" t="str">
        <x:v>Lucas</x:v>
      </x:c>
      <x:c r="D26" t="str">
        <x:v>Support Client</x:v>
      </x:c>
      <x:c r="E26" t="str">
        <x:v>Superviseur support</x:v>
      </x:c>
      <x:c r="F26" t="str">
        <x:v>Temps partiel</x:v>
      </x:c>
      <x:c r="G26" t="str">
        <x:v>Sophie Martin</x:v>
      </x:c>
      <x:c r="H26" t="str">
        <x:v>06 70 73 33 85</x:v>
      </x:c>
      <x:c r="I26" t="str">
        <x:v>lucas.moreau@exemple.fr</x:v>
      </x:c>
      <x:c r="J26" t="str">
        <x:v>Actif</x:v>
      </x:c>
    </x:row>
    <x:row r="27">
      <x:c r="A27" t="str">
        <x:v>EMP-024</x:v>
      </x:c>
      <x:c r="B27" t="str">
        <x:v>Lefèvre</x:v>
      </x:c>
      <x:c r="C27" t="str">
        <x:v>Camille</x:v>
      </x:c>
      <x:c r="D27" t="str">
        <x:v>Sécurité</x:v>
      </x:c>
      <x:c r="E27" t="str">
        <x:v>Agent de sécurité</x:v>
      </x:c>
      <x:c r="F27" t="str">
        <x:v>CDI</x:v>
      </x:c>
      <x:c r="G27" t="str">
        <x:v>Antoine Petit</x:v>
      </x:c>
      <x:c r="H27" t="str">
        <x:v>06 25 43 57 77</x:v>
      </x:c>
      <x:c r="I27" t="str">
        <x:v>camille.lefèvre@exemple.fr</x:v>
      </x:c>
      <x:c r="J27" t="str">
        <x:v>Actif</x:v>
      </x:c>
    </x:row>
    <x:row r="28">
      <x:c r="A28" t="str">
        <x:v>EMP-025</x:v>
      </x:c>
      <x:c r="B28" t="str">
        <x:v>David</x:v>
      </x:c>
      <x:c r="C28" t="str">
        <x:v>Thomas</x:v>
      </x:c>
      <x:c r="D28" t="str">
        <x:v>Administration</x:v>
      </x:c>
      <x:c r="E28" t="str">
        <x:v>Gestionnaire RH</x:v>
      </x:c>
      <x:c r="F28" t="str">
        <x:v>CDD</x:v>
      </x:c>
      <x:c r="G28" t="str">
        <x:v>Camille Leroy</x:v>
      </x:c>
      <x:c r="H28" t="str">
        <x:v>06 69 57 27 34</x:v>
      </x:c>
      <x:c r="I28" t="str">
        <x:v>thomas.david@exemple.fr</x:v>
      </x:c>
      <x:c r="J28" t="str">
        <x:v>Actif</x:v>
      </x:c>
    </x:row>
    <x:row r="29">
      <x:c r="A29" t="str">
        <x:v>EMP-026</x:v>
      </x:c>
      <x:c r="B29" t="str">
        <x:v>Vincent</x:v>
      </x:c>
      <x:c r="C29" t="str">
        <x:v>Emma</x:v>
      </x:c>
      <x:c r="D29" t="str">
        <x:v>Production</x:v>
      </x:c>
      <x:c r="E29" t="str">
        <x:v>Technicien qualité</x:v>
      </x:c>
      <x:c r="F29" t="str">
        <x:v>Intérim</x:v>
      </x:c>
      <x:c r="G29" t="str">
        <x:v>Claire Moreau</x:v>
      </x:c>
      <x:c r="H29" t="str">
        <x:v>06 60 83 69 52</x:v>
      </x:c>
      <x:c r="I29" t="str">
        <x:v>emma.vincent@exemple.fr</x:v>
      </x:c>
      <x:c r="J29" t="str">
        <x:v>En congé</x:v>
      </x:c>
    </x:row>
    <x:row r="30">
      <x:c r="A30" t="str">
        <x:v>EMP-027</x:v>
      </x:c>
      <x:c r="B30" t="str">
        <x:v>Martin</x:v>
      </x:c>
      <x:c r="C30" t="str">
        <x:v>Hugo</x:v>
      </x:c>
      <x:c r="D30" t="str">
        <x:v>Logistique</x:v>
      </x:c>
      <x:c r="E30" t="str">
        <x:v>Préparateur de commandes</x:v>
      </x:c>
      <x:c r="F30" t="str">
        <x:v>Temps partiel</x:v>
      </x:c>
      <x:c r="G30" t="str">
        <x:v>Hugo Bernard</x:v>
      </x:c>
      <x:c r="H30" t="str">
        <x:v>06 59 51 76 57</x:v>
      </x:c>
      <x:c r="I30" t="str">
        <x:v>hugo.martin@exemple.fr</x:v>
      </x:c>
      <x:c r="J30" t="str">
        <x:v>Actif</x:v>
      </x:c>
    </x:row>
    <x:row r="31">
      <x:c r="A31" t="str">
        <x:v>EMP-028</x:v>
      </x:c>
      <x:c r="B31" t="str">
        <x:v>Robert</x:v>
      </x:c>
      <x:c r="C31" t="str">
        <x:v>Claire</x:v>
      </x:c>
      <x:c r="D31" t="str">
        <x:v>Support Client</x:v>
      </x:c>
      <x:c r="E31" t="str">
        <x:v>Chargé de support</x:v>
      </x:c>
      <x:c r="F31" t="str">
        <x:v>CDI</x:v>
      </x:c>
      <x:c r="G31" t="str">
        <x:v>Sophie Martin</x:v>
      </x:c>
      <x:c r="H31" t="str">
        <x:v>06 22 38 56 13</x:v>
      </x:c>
      <x:c r="I31" t="str">
        <x:v>claire.robert@exemple.fr</x:v>
      </x:c>
      <x:c r="J31" t="str">
        <x:v>Actif</x:v>
      </x:c>
    </x:row>
    <x:row r="32">
      <x:c r="A32" t="str">
        <x:v>EMP-029</x:v>
      </x:c>
      <x:c r="B32" t="str">
        <x:v>Durand</x:v>
      </x:c>
      <x:c r="C32" t="str">
        <x:v>Antoine</x:v>
      </x:c>
      <x:c r="D32" t="str">
        <x:v>Sécurité</x:v>
      </x:c>
      <x:c r="E32" t="str">
        <x:v>Chef de poste</x:v>
      </x:c>
      <x:c r="F32" t="str">
        <x:v>CDD</x:v>
      </x:c>
      <x:c r="G32" t="str">
        <x:v>Antoine Petit</x:v>
      </x:c>
      <x:c r="H32" t="str">
        <x:v>06 31 58 61 21</x:v>
      </x:c>
      <x:c r="I32" t="str">
        <x:v>antoine.durand@exemple.fr</x:v>
      </x:c>
      <x:c r="J32" t="str">
        <x:v>Actif</x:v>
      </x:c>
    </x:row>
    <x:row r="33">
      <x:c r="A33" t="str">
        <x:v>EMP-030</x:v>
      </x:c>
      <x:c r="B33" t="str">
        <x:v>Simon</x:v>
      </x:c>
      <x:c r="C33" t="str">
        <x:v>Léa</x:v>
      </x:c>
      <x:c r="D33" t="str">
        <x:v>Administration</x:v>
      </x:c>
      <x:c r="E33" t="str">
        <x:v>Assistant administratif</x:v>
      </x:c>
      <x:c r="F33" t="str">
        <x:v>Intérim</x:v>
      </x:c>
      <x:c r="G33" t="str">
        <x:v>Camille Leroy</x:v>
      </x:c>
      <x:c r="H33" t="str">
        <x:v>06 49 39 60 66</x:v>
      </x:c>
      <x:c r="I33" t="str">
        <x:v>léa.simon@exemple.fr</x:v>
      </x:c>
      <x:c r="J33" t="str">
        <x:v>Actif</x:v>
      </x:c>
    </x:row>
  </x:sheetData>
  <x:mergeCells>
    <x:mergeCell ref="A1:J1"/>
  </x:mergeCells>
  <x:pageMargins left="0.7" right="0.7" top="0.75" bottom="0.75" header="0.3" footer="0.3"/>
  <x:tableParts count="1">
    <x:tablePart xmlns:r="http://schemas.openxmlformats.org/officeDocument/2006/relationships" r:id="Rfb8e3ad0dddb497d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41.880001068115234" hidden="0" customWidth="1"/>
    <x:col min="2" max="2" width="12.880000114440918" hidden="0" customWidth="1"/>
    <x:col min="3" max="3" width="11.630000114440918" hidden="0" customWidth="1"/>
    <x:col min="4" max="4" width="4.130000114440918" hidden="0" customWidth="1"/>
    <x:col min="5" max="5" width="4.130000114440918" hidden="0" customWidth="1"/>
    <x:col min="6" max="6" width="4.130000114440918" hidden="0" customWidth="1"/>
    <x:col min="7" max="7" width="4.130000114440918" hidden="0" customWidth="1"/>
    <x:col min="8" max="8" width="4.130000114440918" hidden="0" customWidth="1"/>
    <x:col min="9" max="9" width="4.130000114440918" hidden="0" customWidth="1"/>
    <x:col min="10" max="10" width="4.130000114440918" hidden="0" customWidth="1"/>
    <x:col min="11" max="11" width="4.130000114440918" hidden="0" customWidth="1"/>
    <x:col min="12" max="12" width="4.130000114440918" hidden="0" customWidth="1"/>
    <x:col min="13" max="13" width="4.880000114440918" hidden="0" customWidth="1"/>
    <x:col min="14" max="14" width="4.880000114440918" hidden="0" customWidth="1"/>
    <x:col min="15" max="15" width="4.880000114440918" hidden="0" customWidth="1"/>
    <x:col min="16" max="16" width="4.880000114440918" hidden="0" customWidth="1"/>
    <x:col min="17" max="17" width="4.880000114440918" hidden="0" customWidth="1"/>
    <x:col min="18" max="18" width="4.880000114440918" hidden="0" customWidth="1"/>
    <x:col min="19" max="19" width="4.880000114440918" hidden="0" customWidth="1"/>
    <x:col min="20" max="20" width="4.880000114440918" hidden="0" customWidth="1"/>
    <x:col min="21" max="21" width="4.880000114440918" hidden="0" customWidth="1"/>
    <x:col min="22" max="22" width="4.880000114440918" hidden="0" customWidth="1"/>
    <x:col min="23" max="23" width="4.880000114440918" hidden="0" customWidth="1"/>
    <x:col min="24" max="24" width="4.880000114440918" hidden="0" customWidth="1"/>
    <x:col min="25" max="25" width="4.880000114440918" hidden="0" customWidth="1"/>
    <x:col min="26" max="26" width="4.880000114440918" hidden="0" customWidth="1"/>
    <x:col min="27" max="27" width="4.880000114440918" hidden="0" customWidth="1"/>
    <x:col min="28" max="28" width="4.880000114440918" hidden="0" customWidth="1"/>
    <x:col min="29" max="29" width="4.880000114440918" hidden="0" customWidth="1"/>
    <x:col min="30" max="30" width="4.880000114440918" hidden="0" customWidth="1"/>
    <x:col min="31" max="31" width="4.880000114440918" hidden="0" customWidth="1"/>
    <x:col min="32" max="32" width="4.880000114440918" hidden="0" customWidth="1"/>
    <x:col min="33" max="33" width="4.880000114440918" hidden="0" customWidth="1"/>
    <x:col min="34" max="34" width="4.880000114440918" hidden="0" customWidth="1"/>
    <x:col min="35" max="35" width="8.75" hidden="0" customWidth="1"/>
    <x:col min="36" max="36" width="8.25" hidden="0" customWidth="1"/>
    <x:col min="37" max="37" width="8.380000114440918" hidden="0" customWidth="1"/>
    <x:col min="38" max="38" width="7.630000114440918" hidden="0" customWidth="1"/>
    <x:col min="39" max="39" width="8.5" hidden="0" customWidth="1"/>
    <x:col min="40" max="40" width="12.380000114440918" hidden="0" customWidth="1"/>
  </x:cols>
  <x:sheetData>
    <x:row r="1">
      <x:c r="A1" s="5" t="str">
        <x:v>PLANNING MENSUEL DES ROTATIONS</x:v>
      </x:c>
      <x:c r="B1" t="str"/>
      <x:c r="C1" t="str"/>
      <x:c r="D1" t="str"/>
      <x:c r="E1" t="str"/>
      <x:c r="F1" t="str"/>
      <x:c r="G1" t="str"/>
      <x:c r="H1" t="str"/>
      <x:c r="I1" t="str"/>
      <x:c r="J1" t="str"/>
      <x:c r="K1" t="str"/>
      <x:c r="L1" t="str"/>
      <x:c r="M1" t="str"/>
      <x:c r="N1" t="str"/>
      <x:c r="O1" t="str"/>
      <x:c r="P1" t="str"/>
      <x:c r="Q1" t="str"/>
      <x:c r="R1" t="str"/>
      <x:c r="S1" t="str"/>
      <x:c r="T1" t="str"/>
      <x:c r="U1" t="str"/>
      <x:c r="V1" t="str"/>
      <x:c r="W1" t="str"/>
      <x:c r="X1" t="str"/>
      <x:c r="Y1" t="str"/>
      <x:c r="Z1" t="str"/>
      <x:c r="AA1" t="str"/>
      <x:c r="AB1" t="str"/>
      <x:c r="AC1" t="str"/>
      <x:c r="AD1" t="str"/>
      <x:c r="AE1" t="str"/>
      <x:c r="AF1" t="str"/>
      <x:c r="AG1" t="str"/>
      <x:c r="AH1" t="str"/>
      <x:c r="AI1" t="str"/>
    </x:row>
    <x:row r="2">
      <x:c r="A2" s="17" t="str">
        <x:v>Mois / Année :</x:v>
      </x:c>
      <x:c r="B2" s="17" t="str">
        <x:v>Janvier 2026</x:v>
      </x:c>
    </x:row>
    <x:row r="4">
      <x:c r="A4" s="12" t="str">
        <x:v>ID</x:v>
      </x:c>
      <x:c r="B4" s="12" t="str">
        <x:v>Employé</x:v>
      </x:c>
      <x:c r="C4" s="12" t="str">
        <x:v>Service</x:v>
      </x:c>
      <x:c r="D4" s="12" t="str">
        <x:v>1</x:v>
      </x:c>
      <x:c r="E4" s="12" t="str">
        <x:v>2</x:v>
      </x:c>
      <x:c r="F4" s="12" t="str">
        <x:v>3</x:v>
      </x:c>
      <x:c r="G4" s="12" t="str">
        <x:v>4</x:v>
      </x:c>
      <x:c r="H4" s="12" t="str">
        <x:v>5</x:v>
      </x:c>
      <x:c r="I4" s="12" t="str">
        <x:v>6</x:v>
      </x:c>
      <x:c r="J4" s="12" t="str">
        <x:v>7</x:v>
      </x:c>
      <x:c r="K4" s="12" t="str">
        <x:v>8</x:v>
      </x:c>
      <x:c r="L4" s="12" t="str">
        <x:v>9</x:v>
      </x:c>
      <x:c r="M4" s="12" t="str">
        <x:v>10</x:v>
      </x:c>
      <x:c r="N4" s="12" t="str">
        <x:v>11</x:v>
      </x:c>
      <x:c r="O4" s="12" t="str">
        <x:v>12</x:v>
      </x:c>
      <x:c r="P4" s="12" t="str">
        <x:v>13</x:v>
      </x:c>
      <x:c r="Q4" s="12" t="str">
        <x:v>14</x:v>
      </x:c>
      <x:c r="R4" s="12" t="str">
        <x:v>15</x:v>
      </x:c>
      <x:c r="S4" s="12" t="str">
        <x:v>16</x:v>
      </x:c>
      <x:c r="T4" s="12" t="str">
        <x:v>17</x:v>
      </x:c>
      <x:c r="U4" s="12" t="str">
        <x:v>18</x:v>
      </x:c>
      <x:c r="V4" s="12" t="str">
        <x:v>19</x:v>
      </x:c>
      <x:c r="W4" s="12" t="str">
        <x:v>20</x:v>
      </x:c>
      <x:c r="X4" s="12" t="str">
        <x:v>21</x:v>
      </x:c>
      <x:c r="Y4" s="12" t="str">
        <x:v>22</x:v>
      </x:c>
      <x:c r="Z4" s="12" t="str">
        <x:v>23</x:v>
      </x:c>
      <x:c r="AA4" s="12" t="str">
        <x:v>24</x:v>
      </x:c>
      <x:c r="AB4" s="12" t="str">
        <x:v>25</x:v>
      </x:c>
      <x:c r="AC4" s="12" t="str">
        <x:v>26</x:v>
      </x:c>
      <x:c r="AD4" s="12" t="str">
        <x:v>27</x:v>
      </x:c>
      <x:c r="AE4" s="12" t="str">
        <x:v>28</x:v>
      </x:c>
      <x:c r="AF4" s="12" t="str">
        <x:v>29</x:v>
      </x:c>
      <x:c r="AG4" s="12" t="str">
        <x:v>30</x:v>
      </x:c>
      <x:c r="AH4" s="12" t="str">
        <x:v>31</x:v>
      </x:c>
      <x:c r="AI4" s="12" t="str">
        <x:v>Total M</x:v>
      </x:c>
      <x:c r="AJ4" s="12" t="str">
        <x:v>Total A</x:v>
      </x:c>
      <x:c r="AK4" s="12" t="str">
        <x:v>Total N</x:v>
      </x:c>
      <x:c r="AL4" s="12" t="str">
        <x:v>Repos</x:v>
      </x:c>
      <x:c r="AM4" t="str">
        <x:v>Congés</x:v>
      </x:c>
      <x:c r="AN4" t="str">
        <x:v>Total heures</x:v>
      </x:c>
    </x:row>
    <x:row r="5">
      <x:c r="A5" t="str">
        <x:v>EMP-001</x:v>
      </x:c>
      <x:c r="B5" t="str">
        <x:v>Julien Dubois</x:v>
      </x:c>
      <x:c r="C5" t="str">
        <x:v>Production</x:v>
      </x:c>
      <x:c r="D5" s="20" t="str">
        <x:v>M</x:v>
      </x:c>
      <x:c r="E5" s="20" t="str">
        <x:v>M</x:v>
      </x:c>
      <x:c r="F5" s="20" t="str">
        <x:v>A</x:v>
      </x:c>
      <x:c r="G5" s="20" t="str">
        <x:v>A</x:v>
      </x:c>
      <x:c r="H5" s="20" t="str">
        <x:v>N</x:v>
      </x:c>
      <x:c r="I5" s="20" t="str">
        <x:v>N</x:v>
      </x:c>
      <x:c r="J5" s="20" t="str">
        <x:v>R</x:v>
      </x:c>
      <x:c r="K5" s="20" t="str">
        <x:v>R</x:v>
      </x:c>
      <x:c r="L5" s="20" t="str">
        <x:v>M</x:v>
      </x:c>
      <x:c r="M5" s="20" t="str">
        <x:v>M</x:v>
      </x:c>
      <x:c r="N5" s="20" t="str">
        <x:v>C</x:v>
      </x:c>
      <x:c r="O5" s="20" t="str">
        <x:v>C</x:v>
      </x:c>
      <x:c r="P5" s="20" t="str">
        <x:v>N</x:v>
      </x:c>
      <x:c r="Q5" s="20" t="str">
        <x:v>N</x:v>
      </x:c>
      <x:c r="R5" s="20" t="str">
        <x:v>R</x:v>
      </x:c>
      <x:c r="S5" s="20" t="str">
        <x:v>R</x:v>
      </x:c>
      <x:c r="T5" s="20" t="str">
        <x:v>M</x:v>
      </x:c>
      <x:c r="U5" s="20" t="str">
        <x:v>M</x:v>
      </x:c>
      <x:c r="V5" s="20" t="str">
        <x:v>A</x:v>
      </x:c>
      <x:c r="W5" s="20" t="str">
        <x:v>A</x:v>
      </x:c>
      <x:c r="X5" s="20" t="str">
        <x:v>F</x:v>
      </x:c>
      <x:c r="Y5" s="20" t="str">
        <x:v>N</x:v>
      </x:c>
      <x:c r="Z5" s="20" t="str">
        <x:v>R</x:v>
      </x:c>
      <x:c r="AA5" s="20" t="str">
        <x:v>R</x:v>
      </x:c>
      <x:c r="AB5" s="20" t="str">
        <x:v>M</x:v>
      </x:c>
      <x:c r="AC5" s="20" t="str">
        <x:v>M</x:v>
      </x:c>
      <x:c r="AD5" s="20" t="str">
        <x:v>A</x:v>
      </x:c>
      <x:c r="AE5" s="20" t="str">
        <x:v>A</x:v>
      </x:c>
      <x:c r="AF5" s="20" t="str">
        <x:v>N</x:v>
      </x:c>
      <x:c r="AG5" s="20" t="str">
        <x:v>N</x:v>
      </x:c>
      <x:c r="AH5" s="20" t="str">
        <x:v>R</x:v>
      </x:c>
      <x:c r="AI5" s="46" t="n">
        <x:f>COUNTIF(D5:AH5,"M")</x:f>
        <x:v>8</x:v>
      </x:c>
      <x:c r="AJ5" s="46" t="n">
        <x:f>COUNTIF(D5:AH5,"A")</x:f>
        <x:v>6</x:v>
      </x:c>
      <x:c r="AK5" s="46" t="n">
        <x:f>COUNTIF(D5:AH5,"N")</x:f>
        <x:v>7</x:v>
      </x:c>
      <x:c r="AL5" s="46" t="n">
        <x:f>COUNTIF(D5:AH5,"R")</x:f>
        <x:v>7</x:v>
      </x:c>
      <x:c r="AM5" s="46" t="n">
        <x:f>COUNTIF(D5:AH5,"C")</x:f>
        <x:v>2</x:v>
      </x:c>
      <x:c r="AN5" s="46" t="n">
        <x:f>(AI5+AJ5+AK5)*8</x:f>
        <x:v>168</x:v>
      </x:c>
    </x:row>
    <x:row r="6">
      <x:c r="A6" t="str">
        <x:v>EMP-002</x:v>
      </x:c>
      <x:c r="B6" t="str">
        <x:v>Sophie Petit</x:v>
      </x:c>
      <x:c r="C6" t="str">
        <x:v>Logistique</x:v>
      </x:c>
      <x:c r="D6" s="20" t="str">
        <x:v>M</x:v>
      </x:c>
      <x:c r="E6" s="20" t="str">
        <x:v>A</x:v>
      </x:c>
      <x:c r="F6" s="20" t="str">
        <x:v>A</x:v>
      </x:c>
      <x:c r="G6" s="20" t="str">
        <x:v>N</x:v>
      </x:c>
      <x:c r="H6" s="20" t="str">
        <x:v>N</x:v>
      </x:c>
      <x:c r="I6" s="20" t="str">
        <x:v>R</x:v>
      </x:c>
      <x:c r="J6" s="20" t="str">
        <x:v>R</x:v>
      </x:c>
      <x:c r="K6" s="20" t="str">
        <x:v>M</x:v>
      </x:c>
      <x:c r="L6" s="20" t="str">
        <x:v>M</x:v>
      </x:c>
      <x:c r="M6" s="20" t="str">
        <x:v>A</x:v>
      </x:c>
      <x:c r="N6" s="20" t="str">
        <x:v>A</x:v>
      </x:c>
      <x:c r="O6" s="20" t="str">
        <x:v>N</x:v>
      </x:c>
      <x:c r="P6" s="20" t="str">
        <x:v>N</x:v>
      </x:c>
      <x:c r="Q6" s="20" t="str">
        <x:v>R</x:v>
      </x:c>
      <x:c r="R6" s="20" t="str">
        <x:v>R</x:v>
      </x:c>
      <x:c r="S6" s="20" t="str">
        <x:v>M</x:v>
      </x:c>
      <x:c r="T6" s="20" t="str">
        <x:v>M</x:v>
      </x:c>
      <x:c r="U6" s="20" t="str">
        <x:v>A</x:v>
      </x:c>
      <x:c r="V6" s="20" t="str">
        <x:v>A</x:v>
      </x:c>
      <x:c r="W6" s="20" t="str">
        <x:v>N</x:v>
      </x:c>
      <x:c r="X6" s="20" t="str">
        <x:v>N</x:v>
      </x:c>
      <x:c r="Y6" s="20" t="str">
        <x:v>R</x:v>
      </x:c>
      <x:c r="Z6" s="20" t="str">
        <x:v>R</x:v>
      </x:c>
      <x:c r="AA6" s="20" t="str">
        <x:v>M</x:v>
      </x:c>
      <x:c r="AB6" s="20" t="str">
        <x:v>M</x:v>
      </x:c>
      <x:c r="AC6" s="20" t="str">
        <x:v>A</x:v>
      </x:c>
      <x:c r="AD6" s="20" t="str">
        <x:v>A</x:v>
      </x:c>
      <x:c r="AE6" s="20" t="str">
        <x:v>N</x:v>
      </x:c>
      <x:c r="AF6" s="20" t="str">
        <x:v>N</x:v>
      </x:c>
      <x:c r="AG6" s="20" t="str">
        <x:v>R</x:v>
      </x:c>
      <x:c r="AH6" s="20" t="str">
        <x:v>R</x:v>
      </x:c>
      <x:c r="AI6" s="46" t="n">
        <x:f>COUNTIF(D6:AH6,"M")</x:f>
        <x:v>7</x:v>
      </x:c>
      <x:c r="AJ6" s="46" t="n">
        <x:f>COUNTIF(D6:AH6,"A")</x:f>
        <x:v>8</x:v>
      </x:c>
      <x:c r="AK6" s="46" t="n">
        <x:f>COUNTIF(D6:AH6,"N")</x:f>
        <x:v>8</x:v>
      </x:c>
      <x:c r="AL6" s="46" t="n">
        <x:f>COUNTIF(D6:AH6,"R")</x:f>
        <x:v>8</x:v>
      </x:c>
      <x:c r="AM6" s="46" t="n">
        <x:f>COUNTIF(D6:AH6,"C")</x:f>
        <x:v>0</x:v>
      </x:c>
      <x:c r="AN6" s="46" t="n">
        <x:f>(AI6+AJ6+AK6)*8</x:f>
        <x:v>184</x:v>
      </x:c>
    </x:row>
    <x:row r="7">
      <x:c r="A7" t="str">
        <x:v>EMP-003</x:v>
      </x:c>
      <x:c r="B7" t="str">
        <x:v>Lucas Moreau</x:v>
      </x:c>
      <x:c r="C7" t="str">
        <x:v>Support Client</x:v>
      </x:c>
      <x:c r="D7" s="20" t="str">
        <x:v>A</x:v>
      </x:c>
      <x:c r="E7" s="20" t="str">
        <x:v>A</x:v>
      </x:c>
      <x:c r="F7" s="20" t="str">
        <x:v>N</x:v>
      </x:c>
      <x:c r="G7" s="20" t="str">
        <x:v>N</x:v>
      </x:c>
      <x:c r="H7" s="20" t="str">
        <x:v>R</x:v>
      </x:c>
      <x:c r="I7" s="20" t="str">
        <x:v>R</x:v>
      </x:c>
      <x:c r="J7" s="20" t="str">
        <x:v>M</x:v>
      </x:c>
      <x:c r="K7" s="20" t="str">
        <x:v>M</x:v>
      </x:c>
      <x:c r="L7" s="20" t="str">
        <x:v>A</x:v>
      </x:c>
      <x:c r="M7" s="20" t="str">
        <x:v>A</x:v>
      </x:c>
      <x:c r="N7" s="20" t="str">
        <x:v>N</x:v>
      </x:c>
      <x:c r="O7" s="20" t="str">
        <x:v>N</x:v>
      </x:c>
      <x:c r="P7" s="20" t="str">
        <x:v>R</x:v>
      </x:c>
      <x:c r="Q7" s="20" t="str">
        <x:v>R</x:v>
      </x:c>
      <x:c r="R7" s="20" t="str">
        <x:v>M</x:v>
      </x:c>
      <x:c r="S7" s="20" t="str">
        <x:v>M</x:v>
      </x:c>
      <x:c r="T7" s="20" t="str">
        <x:v>A</x:v>
      </x:c>
      <x:c r="U7" s="20" t="str">
        <x:v>A</x:v>
      </x:c>
      <x:c r="V7" s="20" t="str">
        <x:v>N</x:v>
      </x:c>
      <x:c r="W7" s="20" t="str">
        <x:v>N</x:v>
      </x:c>
      <x:c r="X7" s="20" t="str">
        <x:v>R</x:v>
      </x:c>
      <x:c r="Y7" s="20" t="str">
        <x:v>R</x:v>
      </x:c>
      <x:c r="Z7" s="20" t="str">
        <x:v>M</x:v>
      </x:c>
      <x:c r="AA7" s="20" t="str">
        <x:v>M</x:v>
      </x:c>
      <x:c r="AB7" s="20" t="str">
        <x:v>A</x:v>
      </x:c>
      <x:c r="AC7" s="20" t="str">
        <x:v>A</x:v>
      </x:c>
      <x:c r="AD7" s="20" t="str">
        <x:v>N</x:v>
      </x:c>
      <x:c r="AE7" s="20" t="str">
        <x:v>N</x:v>
      </x:c>
      <x:c r="AF7" s="20" t="str">
        <x:v>R</x:v>
      </x:c>
      <x:c r="AG7" s="20" t="str">
        <x:v>R</x:v>
      </x:c>
      <x:c r="AH7" s="20" t="str">
        <x:v>M</x:v>
      </x:c>
      <x:c r="AI7" s="46" t="n">
        <x:f>COUNTIF(D7:AH7,"M")</x:f>
        <x:v>7</x:v>
      </x:c>
      <x:c r="AJ7" s="46" t="n">
        <x:f>COUNTIF(D7:AH7,"A")</x:f>
        <x:v>8</x:v>
      </x:c>
      <x:c r="AK7" s="46" t="n">
        <x:f>COUNTIF(D7:AH7,"N")</x:f>
        <x:v>8</x:v>
      </x:c>
      <x:c r="AL7" s="46" t="n">
        <x:f>COUNTIF(D7:AH7,"R")</x:f>
        <x:v>8</x:v>
      </x:c>
      <x:c r="AM7" s="46" t="n">
        <x:f>COUNTIF(D7:AH7,"C")</x:f>
        <x:v>0</x:v>
      </x:c>
      <x:c r="AN7" s="46" t="n">
        <x:f>(AI7+AJ7+AK7)*8</x:f>
        <x:v>184</x:v>
      </x:c>
    </x:row>
    <x:row r="8">
      <x:c r="A8" t="str">
        <x:v>EMP-004</x:v>
      </x:c>
      <x:c r="B8" t="str">
        <x:v>Camille Lefèvre</x:v>
      </x:c>
      <x:c r="C8" t="str">
        <x:v>Sécurité</x:v>
      </x:c>
      <x:c r="D8" s="20" t="str">
        <x:v>A</x:v>
      </x:c>
      <x:c r="E8" s="20" t="str">
        <x:v>N</x:v>
      </x:c>
      <x:c r="F8" s="20" t="str">
        <x:v>N</x:v>
      </x:c>
      <x:c r="G8" s="20" t="str">
        <x:v>R</x:v>
      </x:c>
      <x:c r="H8" s="20" t="str">
        <x:v>R</x:v>
      </x:c>
      <x:c r="I8" s="20" t="str">
        <x:v>M</x:v>
      </x:c>
      <x:c r="J8" s="20" t="str">
        <x:v>M</x:v>
      </x:c>
      <x:c r="K8" s="20" t="str">
        <x:v>A</x:v>
      </x:c>
      <x:c r="L8" s="20" t="str">
        <x:v>A</x:v>
      </x:c>
      <x:c r="M8" s="20" t="str">
        <x:v>N</x:v>
      </x:c>
      <x:c r="N8" s="20" t="str">
        <x:v>N</x:v>
      </x:c>
      <x:c r="O8" s="20" t="str">
        <x:v>R</x:v>
      </x:c>
      <x:c r="P8" s="20" t="str">
        <x:v>R</x:v>
      </x:c>
      <x:c r="Q8" s="20" t="str">
        <x:v>M</x:v>
      </x:c>
      <x:c r="R8" s="20" t="str">
        <x:v>M</x:v>
      </x:c>
      <x:c r="S8" s="20" t="str">
        <x:v>A</x:v>
      </x:c>
      <x:c r="T8" s="20" t="str">
        <x:v>A</x:v>
      </x:c>
      <x:c r="U8" s="20" t="str">
        <x:v>N</x:v>
      </x:c>
      <x:c r="V8" s="20" t="str">
        <x:v>N</x:v>
      </x:c>
      <x:c r="W8" s="20" t="str">
        <x:v>R</x:v>
      </x:c>
      <x:c r="X8" s="20" t="str">
        <x:v>R</x:v>
      </x:c>
      <x:c r="Y8" s="20" t="str">
        <x:v>M</x:v>
      </x:c>
      <x:c r="Z8" s="20" t="str">
        <x:v>M</x:v>
      </x:c>
      <x:c r="AA8" s="20" t="str">
        <x:v>A</x:v>
      </x:c>
      <x:c r="AB8" s="20" t="str">
        <x:v>A</x:v>
      </x:c>
      <x:c r="AC8" s="20" t="str">
        <x:v>N</x:v>
      </x:c>
      <x:c r="AD8" s="20" t="str">
        <x:v>N</x:v>
      </x:c>
      <x:c r="AE8" s="20" t="str">
        <x:v>R</x:v>
      </x:c>
      <x:c r="AF8" s="20" t="str">
        <x:v>R</x:v>
      </x:c>
      <x:c r="AG8" s="20" t="str">
        <x:v>M</x:v>
      </x:c>
      <x:c r="AH8" s="20" t="str">
        <x:v>M</x:v>
      </x:c>
      <x:c r="AI8" s="46" t="n">
        <x:f>COUNTIF(D8:AH8,"M")</x:f>
        <x:v>8</x:v>
      </x:c>
      <x:c r="AJ8" s="46" t="n">
        <x:f>COUNTIF(D8:AH8,"A")</x:f>
        <x:v>7</x:v>
      </x:c>
      <x:c r="AK8" s="46" t="n">
        <x:f>COUNTIF(D8:AH8,"N")</x:f>
        <x:v>8</x:v>
      </x:c>
      <x:c r="AL8" s="46" t="n">
        <x:f>COUNTIF(D8:AH8,"R")</x:f>
        <x:v>8</x:v>
      </x:c>
      <x:c r="AM8" s="46" t="n">
        <x:f>COUNTIF(D8:AH8,"C")</x:f>
        <x:v>0</x:v>
      </x:c>
      <x:c r="AN8" s="46" t="n">
        <x:f>(AI8+AJ8+AK8)*8</x:f>
        <x:v>184</x:v>
      </x:c>
    </x:row>
    <x:row r="9">
      <x:c r="A9" t="str">
        <x:v>EMP-005</x:v>
      </x:c>
      <x:c r="B9" t="str">
        <x:v>Thomas David</x:v>
      </x:c>
      <x:c r="C9" t="str">
        <x:v>Administration</x:v>
      </x:c>
      <x:c r="D9" s="20" t="str">
        <x:v>N</x:v>
      </x:c>
      <x:c r="E9" s="20" t="str">
        <x:v>N</x:v>
      </x:c>
      <x:c r="F9" s="20" t="str">
        <x:v>R</x:v>
      </x:c>
      <x:c r="G9" s="20" t="str">
        <x:v>R</x:v>
      </x:c>
      <x:c r="H9" s="20" t="str">
        <x:v>M</x:v>
      </x:c>
      <x:c r="I9" s="20" t="str">
        <x:v>M</x:v>
      </x:c>
      <x:c r="J9" s="20" t="str">
        <x:v>A</x:v>
      </x:c>
      <x:c r="K9" s="20" t="str">
        <x:v>A</x:v>
      </x:c>
      <x:c r="L9" s="20" t="str">
        <x:v>N</x:v>
      </x:c>
      <x:c r="M9" s="20" t="str">
        <x:v>N</x:v>
      </x:c>
      <x:c r="N9" s="20" t="str">
        <x:v>R</x:v>
      </x:c>
      <x:c r="O9" s="20" t="str">
        <x:v>R</x:v>
      </x:c>
      <x:c r="P9" s="20" t="str">
        <x:v>M</x:v>
      </x:c>
      <x:c r="Q9" s="20" t="str">
        <x:v>M</x:v>
      </x:c>
      <x:c r="R9" s="20" t="str">
        <x:v>A</x:v>
      </x:c>
      <x:c r="S9" s="20" t="str">
        <x:v>A</x:v>
      </x:c>
      <x:c r="T9" s="20" t="str">
        <x:v>N</x:v>
      </x:c>
      <x:c r="U9" s="20" t="str">
        <x:v>N</x:v>
      </x:c>
      <x:c r="V9" s="20" t="str">
        <x:v>R</x:v>
      </x:c>
      <x:c r="W9" s="20" t="str">
        <x:v>R</x:v>
      </x:c>
      <x:c r="X9" s="20" t="str">
        <x:v>M</x:v>
      </x:c>
      <x:c r="Y9" s="20" t="str">
        <x:v>M</x:v>
      </x:c>
      <x:c r="Z9" s="20" t="str">
        <x:v>A</x:v>
      </x:c>
      <x:c r="AA9" s="20" t="str">
        <x:v>A</x:v>
      </x:c>
      <x:c r="AB9" s="20" t="str">
        <x:v>N</x:v>
      </x:c>
      <x:c r="AC9" s="20" t="str">
        <x:v>N</x:v>
      </x:c>
      <x:c r="AD9" s="20" t="str">
        <x:v>R</x:v>
      </x:c>
      <x:c r="AE9" s="20" t="str">
        <x:v>R</x:v>
      </x:c>
      <x:c r="AF9" s="20" t="str">
        <x:v>M</x:v>
      </x:c>
      <x:c r="AG9" s="20" t="str">
        <x:v>M</x:v>
      </x:c>
      <x:c r="AH9" s="20" t="str">
        <x:v>A</x:v>
      </x:c>
      <x:c r="AI9" s="46" t="n">
        <x:f>COUNTIF(D9:AH9,"M")</x:f>
        <x:v>8</x:v>
      </x:c>
      <x:c r="AJ9" s="46" t="n">
        <x:f>COUNTIF(D9:AH9,"A")</x:f>
        <x:v>7</x:v>
      </x:c>
      <x:c r="AK9" s="46" t="n">
        <x:f>COUNTIF(D9:AH9,"N")</x:f>
        <x:v>8</x:v>
      </x:c>
      <x:c r="AL9" s="46" t="n">
        <x:f>COUNTIF(D9:AH9,"R")</x:f>
        <x:v>8</x:v>
      </x:c>
      <x:c r="AM9" s="46" t="n">
        <x:f>COUNTIF(D9:AH9,"C")</x:f>
        <x:v>0</x:v>
      </x:c>
      <x:c r="AN9" s="46" t="n">
        <x:f>(AI9+AJ9+AK9)*8</x:f>
        <x:v>184</x:v>
      </x:c>
    </x:row>
    <x:row r="10">
      <x:c r="A10" t="str">
        <x:v>EMP-006</x:v>
      </x:c>
      <x:c r="B10" t="str">
        <x:v>Emma Vincent</x:v>
      </x:c>
      <x:c r="C10" t="str">
        <x:v>Production</x:v>
      </x:c>
      <x:c r="D10" s="20" t="str">
        <x:v>N</x:v>
      </x:c>
      <x:c r="E10" s="20" t="str">
        <x:v>R</x:v>
      </x:c>
      <x:c r="F10" s="20" t="str">
        <x:v>R</x:v>
      </x:c>
      <x:c r="G10" s="20" t="str">
        <x:v>M</x:v>
      </x:c>
      <x:c r="H10" s="20" t="str">
        <x:v>M</x:v>
      </x:c>
      <x:c r="I10" s="20" t="str">
        <x:v>A</x:v>
      </x:c>
      <x:c r="J10" s="20" t="str">
        <x:v>A</x:v>
      </x:c>
      <x:c r="K10" s="20" t="str">
        <x:v>N</x:v>
      </x:c>
      <x:c r="L10" s="20" t="str">
        <x:v>N</x:v>
      </x:c>
      <x:c r="M10" s="20" t="str">
        <x:v>R</x:v>
      </x:c>
      <x:c r="N10" s="20" t="str">
        <x:v>R</x:v>
      </x:c>
      <x:c r="O10" s="20" t="str">
        <x:v>M</x:v>
      </x:c>
      <x:c r="P10" s="20" t="str">
        <x:v>M</x:v>
      </x:c>
      <x:c r="Q10" s="20" t="str">
        <x:v>A</x:v>
      </x:c>
      <x:c r="R10" s="20" t="str">
        <x:v>A</x:v>
      </x:c>
      <x:c r="S10" s="20" t="str">
        <x:v>N</x:v>
      </x:c>
      <x:c r="T10" s="20" t="str">
        <x:v>N</x:v>
      </x:c>
      <x:c r="U10" s="20" t="str">
        <x:v>R</x:v>
      </x:c>
      <x:c r="V10" s="20" t="str">
        <x:v>R</x:v>
      </x:c>
      <x:c r="W10" s="20" t="str">
        <x:v>M</x:v>
      </x:c>
      <x:c r="X10" s="20" t="str">
        <x:v>M</x:v>
      </x:c>
      <x:c r="Y10" s="20" t="str">
        <x:v>A</x:v>
      </x:c>
      <x:c r="Z10" s="20" t="str">
        <x:v>A</x:v>
      </x:c>
      <x:c r="AA10" s="20" t="str">
        <x:v>N</x:v>
      </x:c>
      <x:c r="AB10" s="20" t="str">
        <x:v>N</x:v>
      </x:c>
      <x:c r="AC10" s="20" t="str">
        <x:v>R</x:v>
      </x:c>
      <x:c r="AD10" s="20" t="str">
        <x:v>R</x:v>
      </x:c>
      <x:c r="AE10" s="20" t="str">
        <x:v>M</x:v>
      </x:c>
      <x:c r="AF10" s="20" t="str">
        <x:v>M</x:v>
      </x:c>
      <x:c r="AG10" s="20" t="str">
        <x:v>A</x:v>
      </x:c>
      <x:c r="AH10" s="20" t="str">
        <x:v>A</x:v>
      </x:c>
      <x:c r="AI10" s="46" t="n">
        <x:f>COUNTIF(D10:AH10,"M")</x:f>
        <x:v>8</x:v>
      </x:c>
      <x:c r="AJ10" s="46" t="n">
        <x:f>COUNTIF(D10:AH10,"A")</x:f>
        <x:v>8</x:v>
      </x:c>
      <x:c r="AK10" s="46" t="n">
        <x:f>COUNTIF(D10:AH10,"N")</x:f>
        <x:v>7</x:v>
      </x:c>
      <x:c r="AL10" s="46" t="n">
        <x:f>COUNTIF(D10:AH10,"R")</x:f>
        <x:v>8</x:v>
      </x:c>
      <x:c r="AM10" s="46" t="n">
        <x:f>COUNTIF(D10:AH10,"C")</x:f>
        <x:v>0</x:v>
      </x:c>
      <x:c r="AN10" s="46" t="n">
        <x:f>(AI10+AJ10+AK10)*8</x:f>
        <x:v>184</x:v>
      </x:c>
    </x:row>
    <x:row r="11">
      <x:c r="A11" t="str">
        <x:v>EMP-007</x:v>
      </x:c>
      <x:c r="B11" t="str">
        <x:v>Hugo Martin</x:v>
      </x:c>
      <x:c r="C11" t="str">
        <x:v>Logistique</x:v>
      </x:c>
      <x:c r="D11" s="20" t="str">
        <x:v>R</x:v>
      </x:c>
      <x:c r="E11" s="20" t="str">
        <x:v>R</x:v>
      </x:c>
      <x:c r="F11" s="20" t="str">
        <x:v>M</x:v>
      </x:c>
      <x:c r="G11" s="20" t="str">
        <x:v>M</x:v>
      </x:c>
      <x:c r="H11" s="20" t="str">
        <x:v>A</x:v>
      </x:c>
      <x:c r="I11" s="20" t="str">
        <x:v>A</x:v>
      </x:c>
      <x:c r="J11" s="20" t="str">
        <x:v>N</x:v>
      </x:c>
      <x:c r="K11" s="20" t="str">
        <x:v>N</x:v>
      </x:c>
      <x:c r="L11" s="20" t="str">
        <x:v>R</x:v>
      </x:c>
      <x:c r="M11" s="20" t="str">
        <x:v>R</x:v>
      </x:c>
      <x:c r="N11" s="20" t="str">
        <x:v>M</x:v>
      </x:c>
      <x:c r="O11" s="20" t="str">
        <x:v>M</x:v>
      </x:c>
      <x:c r="P11" s="20" t="str">
        <x:v>A</x:v>
      </x:c>
      <x:c r="Q11" s="20" t="str">
        <x:v>A</x:v>
      </x:c>
      <x:c r="R11" s="20" t="str">
        <x:v>N</x:v>
      </x:c>
      <x:c r="S11" s="20" t="str">
        <x:v>N</x:v>
      </x:c>
      <x:c r="T11" s="20" t="str">
        <x:v>R</x:v>
      </x:c>
      <x:c r="U11" s="20" t="str">
        <x:v>R</x:v>
      </x:c>
      <x:c r="V11" s="20" t="str">
        <x:v>M</x:v>
      </x:c>
      <x:c r="W11" s="20" t="str">
        <x:v>M</x:v>
      </x:c>
      <x:c r="X11" s="20" t="str">
        <x:v>A</x:v>
      </x:c>
      <x:c r="Y11" s="20" t="str">
        <x:v>A</x:v>
      </x:c>
      <x:c r="Z11" s="20" t="str">
        <x:v>N</x:v>
      </x:c>
      <x:c r="AA11" s="20" t="str">
        <x:v>N</x:v>
      </x:c>
      <x:c r="AB11" s="20" t="str">
        <x:v>R</x:v>
      </x:c>
      <x:c r="AC11" s="20" t="str">
        <x:v>R</x:v>
      </x:c>
      <x:c r="AD11" s="20" t="str">
        <x:v>M</x:v>
      </x:c>
      <x:c r="AE11" s="20" t="str">
        <x:v>M</x:v>
      </x:c>
      <x:c r="AF11" s="20" t="str">
        <x:v>A</x:v>
      </x:c>
      <x:c r="AG11" s="20" t="str">
        <x:v>A</x:v>
      </x:c>
      <x:c r="AH11" s="20" t="str">
        <x:v>N</x:v>
      </x:c>
      <x:c r="AI11" s="46" t="n">
        <x:f>COUNTIF(D11:AH11,"M")</x:f>
        <x:v>8</x:v>
      </x:c>
      <x:c r="AJ11" s="46" t="n">
        <x:f>COUNTIF(D11:AH11,"A")</x:f>
        <x:v>8</x:v>
      </x:c>
      <x:c r="AK11" s="46" t="n">
        <x:f>COUNTIF(D11:AH11,"N")</x:f>
        <x:v>7</x:v>
      </x:c>
      <x:c r="AL11" s="46" t="n">
        <x:f>COUNTIF(D11:AH11,"R")</x:f>
        <x:v>8</x:v>
      </x:c>
      <x:c r="AM11" s="46" t="n">
        <x:f>COUNTIF(D11:AH11,"C")</x:f>
        <x:v>0</x:v>
      </x:c>
      <x:c r="AN11" s="46" t="n">
        <x:f>(AI11+AJ11+AK11)*8</x:f>
        <x:v>184</x:v>
      </x:c>
    </x:row>
    <x:row r="12">
      <x:c r="A12" t="str">
        <x:v>EMP-008</x:v>
      </x:c>
      <x:c r="B12" t="str">
        <x:v>Claire Robert</x:v>
      </x:c>
      <x:c r="C12" t="str">
        <x:v>Support Client</x:v>
      </x:c>
      <x:c r="D12" s="20" t="str">
        <x:v>R</x:v>
      </x:c>
      <x:c r="E12" s="20" t="str">
        <x:v>M</x:v>
      </x:c>
      <x:c r="F12" s="20" t="str">
        <x:v>M</x:v>
      </x:c>
      <x:c r="G12" s="20" t="str">
        <x:v>A</x:v>
      </x:c>
      <x:c r="H12" s="20" t="str">
        <x:v>A</x:v>
      </x:c>
      <x:c r="I12" s="20" t="str">
        <x:v>N</x:v>
      </x:c>
      <x:c r="J12" s="20" t="str">
        <x:v>N</x:v>
      </x:c>
      <x:c r="K12" s="20" t="str">
        <x:v>R</x:v>
      </x:c>
      <x:c r="L12" s="20" t="str">
        <x:v>R</x:v>
      </x:c>
      <x:c r="M12" s="20" t="str">
        <x:v>M</x:v>
      </x:c>
      <x:c r="N12" s="20" t="str">
        <x:v>C</x:v>
      </x:c>
      <x:c r="O12" s="20" t="str">
        <x:v>C</x:v>
      </x:c>
      <x:c r="P12" s="20" t="str">
        <x:v>A</x:v>
      </x:c>
      <x:c r="Q12" s="20" t="str">
        <x:v>N</x:v>
      </x:c>
      <x:c r="R12" s="20" t="str">
        <x:v>N</x:v>
      </x:c>
      <x:c r="S12" s="20" t="str">
        <x:v>R</x:v>
      </x:c>
      <x:c r="T12" s="20" t="str">
        <x:v>R</x:v>
      </x:c>
      <x:c r="U12" s="20" t="str">
        <x:v>M</x:v>
      </x:c>
      <x:c r="V12" s="20" t="str">
        <x:v>M</x:v>
      </x:c>
      <x:c r="W12" s="20" t="str">
        <x:v>A</x:v>
      </x:c>
      <x:c r="X12" s="20" t="str">
        <x:v>A</x:v>
      </x:c>
      <x:c r="Y12" s="20" t="str">
        <x:v>N</x:v>
      </x:c>
      <x:c r="Z12" s="20" t="str">
        <x:v>N</x:v>
      </x:c>
      <x:c r="AA12" s="20" t="str">
        <x:v>R</x:v>
      </x:c>
      <x:c r="AB12" s="20" t="str">
        <x:v>R</x:v>
      </x:c>
      <x:c r="AC12" s="20" t="str">
        <x:v>M</x:v>
      </x:c>
      <x:c r="AD12" s="20" t="str">
        <x:v>M</x:v>
      </x:c>
      <x:c r="AE12" s="20" t="str">
        <x:v>A</x:v>
      </x:c>
      <x:c r="AF12" s="20" t="str">
        <x:v>A</x:v>
      </x:c>
      <x:c r="AG12" s="20" t="str">
        <x:v>N</x:v>
      </x:c>
      <x:c r="AH12" s="20" t="str">
        <x:v>N</x:v>
      </x:c>
      <x:c r="AI12" s="46" t="n">
        <x:f>COUNTIF(D12:AH12,"M")</x:f>
        <x:v>7</x:v>
      </x:c>
      <x:c r="AJ12" s="46" t="n">
        <x:f>COUNTIF(D12:AH12,"A")</x:f>
        <x:v>7</x:v>
      </x:c>
      <x:c r="AK12" s="46" t="n">
        <x:f>COUNTIF(D12:AH12,"N")</x:f>
        <x:v>8</x:v>
      </x:c>
      <x:c r="AL12" s="46" t="n">
        <x:f>COUNTIF(D12:AH12,"R")</x:f>
        <x:v>7</x:v>
      </x:c>
      <x:c r="AM12" s="46" t="n">
        <x:f>COUNTIF(D12:AH12,"C")</x:f>
        <x:v>2</x:v>
      </x:c>
      <x:c r="AN12" s="46" t="n">
        <x:f>(AI12+AJ12+AK12)*8</x:f>
        <x:v>176</x:v>
      </x:c>
    </x:row>
    <x:row r="13">
      <x:c r="A13" t="str">
        <x:v>EMP-009</x:v>
      </x:c>
      <x:c r="B13" t="str">
        <x:v>Antoine Durand</x:v>
      </x:c>
      <x:c r="C13" t="str">
        <x:v>Sécurité</x:v>
      </x:c>
      <x:c r="D13" s="20" t="str">
        <x:v>M</x:v>
      </x:c>
      <x:c r="E13" s="20" t="str">
        <x:v>M</x:v>
      </x:c>
      <x:c r="F13" s="20" t="str">
        <x:v>A</x:v>
      </x:c>
      <x:c r="G13" s="20" t="str">
        <x:v>A</x:v>
      </x:c>
      <x:c r="H13" s="20" t="str">
        <x:v>N</x:v>
      </x:c>
      <x:c r="I13" s="20" t="str">
        <x:v>N</x:v>
      </x:c>
      <x:c r="J13" s="20" t="str">
        <x:v>R</x:v>
      </x:c>
      <x:c r="K13" s="20" t="str">
        <x:v>R</x:v>
      </x:c>
      <x:c r="L13" s="20" t="str">
        <x:v>M</x:v>
      </x:c>
      <x:c r="M13" s="20" t="str">
        <x:v>M</x:v>
      </x:c>
      <x:c r="N13" s="20" t="str">
        <x:v>A</x:v>
      </x:c>
      <x:c r="O13" s="20" t="str">
        <x:v>A</x:v>
      </x:c>
      <x:c r="P13" s="20" t="str">
        <x:v>N</x:v>
      </x:c>
      <x:c r="Q13" s="20" t="str">
        <x:v>N</x:v>
      </x:c>
      <x:c r="R13" s="20" t="str">
        <x:v>R</x:v>
      </x:c>
      <x:c r="S13" s="20" t="str">
        <x:v>R</x:v>
      </x:c>
      <x:c r="T13" s="20" t="str">
        <x:v>M</x:v>
      </x:c>
      <x:c r="U13" s="20" t="str">
        <x:v>M</x:v>
      </x:c>
      <x:c r="V13" s="20" t="str">
        <x:v>A</x:v>
      </x:c>
      <x:c r="W13" s="20" t="str">
        <x:v>A</x:v>
      </x:c>
      <x:c r="X13" s="20" t="str">
        <x:v>N</x:v>
      </x:c>
      <x:c r="Y13" s="20" t="str">
        <x:v>N</x:v>
      </x:c>
      <x:c r="Z13" s="20" t="str">
        <x:v>R</x:v>
      </x:c>
      <x:c r="AA13" s="20" t="str">
        <x:v>R</x:v>
      </x:c>
      <x:c r="AB13" s="20" t="str">
        <x:v>M</x:v>
      </x:c>
      <x:c r="AC13" s="20" t="str">
        <x:v>M</x:v>
      </x:c>
      <x:c r="AD13" s="20" t="str">
        <x:v>A</x:v>
      </x:c>
      <x:c r="AE13" s="20" t="str">
        <x:v>A</x:v>
      </x:c>
      <x:c r="AF13" s="20" t="str">
        <x:v>N</x:v>
      </x:c>
      <x:c r="AG13" s="20" t="str">
        <x:v>N</x:v>
      </x:c>
      <x:c r="AH13" s="20" t="str">
        <x:v>R</x:v>
      </x:c>
      <x:c r="AI13" s="46" t="n">
        <x:f>COUNTIF(D13:AH13,"M")</x:f>
        <x:v>8</x:v>
      </x:c>
      <x:c r="AJ13" s="46" t="n">
        <x:f>COUNTIF(D13:AH13,"A")</x:f>
        <x:v>8</x:v>
      </x:c>
      <x:c r="AK13" s="46" t="n">
        <x:f>COUNTIF(D13:AH13,"N")</x:f>
        <x:v>8</x:v>
      </x:c>
      <x:c r="AL13" s="46" t="n">
        <x:f>COUNTIF(D13:AH13,"R")</x:f>
        <x:v>7</x:v>
      </x:c>
      <x:c r="AM13" s="46" t="n">
        <x:f>COUNTIF(D13:AH13,"C")</x:f>
        <x:v>0</x:v>
      </x:c>
      <x:c r="AN13" s="46" t="n">
        <x:f>(AI13+AJ13+AK13)*8</x:f>
        <x:v>192</x:v>
      </x:c>
    </x:row>
    <x:row r="14">
      <x:c r="A14" t="str">
        <x:v>EMP-010</x:v>
      </x:c>
      <x:c r="B14" t="str">
        <x:v>Léa Simon</x:v>
      </x:c>
      <x:c r="C14" t="str">
        <x:v>Administration</x:v>
      </x:c>
      <x:c r="D14" s="20" t="str">
        <x:v>M</x:v>
      </x:c>
      <x:c r="E14" s="20" t="str">
        <x:v>A</x:v>
      </x:c>
      <x:c r="F14" s="20" t="str">
        <x:v>A</x:v>
      </x:c>
      <x:c r="G14" s="20" t="str">
        <x:v>N</x:v>
      </x:c>
      <x:c r="H14" s="20" t="str">
        <x:v>N</x:v>
      </x:c>
      <x:c r="I14" s="20" t="str">
        <x:v>R</x:v>
      </x:c>
      <x:c r="J14" s="20" t="str">
        <x:v>R</x:v>
      </x:c>
      <x:c r="K14" s="20" t="str">
        <x:v>M</x:v>
      </x:c>
      <x:c r="L14" s="20" t="str">
        <x:v>M</x:v>
      </x:c>
      <x:c r="M14" s="20" t="str">
        <x:v>A</x:v>
      </x:c>
      <x:c r="N14" s="20" t="str">
        <x:v>A</x:v>
      </x:c>
      <x:c r="O14" s="20" t="str">
        <x:v>N</x:v>
      </x:c>
      <x:c r="P14" s="20" t="str">
        <x:v>N</x:v>
      </x:c>
      <x:c r="Q14" s="20" t="str">
        <x:v>R</x:v>
      </x:c>
      <x:c r="R14" s="20" t="str">
        <x:v>R</x:v>
      </x:c>
      <x:c r="S14" s="20" t="str">
        <x:v>M</x:v>
      </x:c>
      <x:c r="T14" s="20" t="str">
        <x:v>M</x:v>
      </x:c>
      <x:c r="U14" s="20" t="str">
        <x:v>A</x:v>
      </x:c>
      <x:c r="V14" s="20" t="str">
        <x:v>A</x:v>
      </x:c>
      <x:c r="W14" s="20" t="str">
        <x:v>N</x:v>
      </x:c>
      <x:c r="X14" s="20" t="str">
        <x:v>F</x:v>
      </x:c>
      <x:c r="Y14" s="20" t="str">
        <x:v>R</x:v>
      </x:c>
      <x:c r="Z14" s="20" t="str">
        <x:v>R</x:v>
      </x:c>
      <x:c r="AA14" s="20" t="str">
        <x:v>M</x:v>
      </x:c>
      <x:c r="AB14" s="20" t="str">
        <x:v>M</x:v>
      </x:c>
      <x:c r="AC14" s="20" t="str">
        <x:v>A</x:v>
      </x:c>
      <x:c r="AD14" s="20" t="str">
        <x:v>A</x:v>
      </x:c>
      <x:c r="AE14" s="20" t="str">
        <x:v>N</x:v>
      </x:c>
      <x:c r="AF14" s="20" t="str">
        <x:v>N</x:v>
      </x:c>
      <x:c r="AG14" s="20" t="str">
        <x:v>R</x:v>
      </x:c>
      <x:c r="AH14" s="20" t="str">
        <x:v>R</x:v>
      </x:c>
      <x:c r="AI14" s="46" t="n">
        <x:f>COUNTIF(D14:AH14,"M")</x:f>
        <x:v>7</x:v>
      </x:c>
      <x:c r="AJ14" s="46" t="n">
        <x:f>COUNTIF(D14:AH14,"A")</x:f>
        <x:v>8</x:v>
      </x:c>
      <x:c r="AK14" s="46" t="n">
        <x:f>COUNTIF(D14:AH14,"N")</x:f>
        <x:v>7</x:v>
      </x:c>
      <x:c r="AL14" s="46" t="n">
        <x:f>COUNTIF(D14:AH14,"R")</x:f>
        <x:v>8</x:v>
      </x:c>
      <x:c r="AM14" s="46" t="n">
        <x:f>COUNTIF(D14:AH14,"C")</x:f>
        <x:v>0</x:v>
      </x:c>
      <x:c r="AN14" s="46" t="n">
        <x:f>(AI14+AJ14+AK14)*8</x:f>
        <x:v>176</x:v>
      </x:c>
    </x:row>
    <x:row r="15">
      <x:c r="A15" t="str">
        <x:v>EMP-011</x:v>
      </x:c>
      <x:c r="B15" t="str">
        <x:v>Nicolas Michel</x:v>
      </x:c>
      <x:c r="C15" t="str">
        <x:v>Production</x:v>
      </x:c>
      <x:c r="D15" s="20" t="str">
        <x:v>A</x:v>
      </x:c>
      <x:c r="E15" s="20" t="str">
        <x:v>A</x:v>
      </x:c>
      <x:c r="F15" s="20" t="str">
        <x:v>N</x:v>
      </x:c>
      <x:c r="G15" s="20" t="str">
        <x:v>N</x:v>
      </x:c>
      <x:c r="H15" s="20" t="str">
        <x:v>R</x:v>
      </x:c>
      <x:c r="I15" s="20" t="str">
        <x:v>R</x:v>
      </x:c>
      <x:c r="J15" s="20" t="str">
        <x:v>M</x:v>
      </x:c>
      <x:c r="K15" s="20" t="str">
        <x:v>M</x:v>
      </x:c>
      <x:c r="L15" s="20" t="str">
        <x:v>A</x:v>
      </x:c>
      <x:c r="M15" s="20" t="str">
        <x:v>A</x:v>
      </x:c>
      <x:c r="N15" s="20" t="str">
        <x:v>N</x:v>
      </x:c>
      <x:c r="O15" s="20" t="str">
        <x:v>N</x:v>
      </x:c>
      <x:c r="P15" s="20" t="str">
        <x:v>R</x:v>
      </x:c>
      <x:c r="Q15" s="20" t="str">
        <x:v>R</x:v>
      </x:c>
      <x:c r="R15" s="20" t="str">
        <x:v>M</x:v>
      </x:c>
      <x:c r="S15" s="20" t="str">
        <x:v>M</x:v>
      </x:c>
      <x:c r="T15" s="20" t="str">
        <x:v>A</x:v>
      </x:c>
      <x:c r="U15" s="20" t="str">
        <x:v>A</x:v>
      </x:c>
      <x:c r="V15" s="20" t="str">
        <x:v>N</x:v>
      </x:c>
      <x:c r="W15" s="20" t="str">
        <x:v>N</x:v>
      </x:c>
      <x:c r="X15" s="20" t="str">
        <x:v>R</x:v>
      </x:c>
      <x:c r="Y15" s="20" t="str">
        <x:v>R</x:v>
      </x:c>
      <x:c r="Z15" s="20" t="str">
        <x:v>M</x:v>
      </x:c>
      <x:c r="AA15" s="20" t="str">
        <x:v>M</x:v>
      </x:c>
      <x:c r="AB15" s="20" t="str">
        <x:v>A</x:v>
      </x:c>
      <x:c r="AC15" s="20" t="str">
        <x:v>A</x:v>
      </x:c>
      <x:c r="AD15" s="20" t="str">
        <x:v>N</x:v>
      </x:c>
      <x:c r="AE15" s="20" t="str">
        <x:v>N</x:v>
      </x:c>
      <x:c r="AF15" s="20" t="str">
        <x:v>R</x:v>
      </x:c>
      <x:c r="AG15" s="20" t="str">
        <x:v>R</x:v>
      </x:c>
      <x:c r="AH15" s="20" t="str">
        <x:v>M</x:v>
      </x:c>
      <x:c r="AI15" s="46" t="n">
        <x:f>COUNTIF(D15:AH15,"M")</x:f>
        <x:v>7</x:v>
      </x:c>
      <x:c r="AJ15" s="46" t="n">
        <x:f>COUNTIF(D15:AH15,"A")</x:f>
        <x:v>8</x:v>
      </x:c>
      <x:c r="AK15" s="46" t="n">
        <x:f>COUNTIF(D15:AH15,"N")</x:f>
        <x:v>8</x:v>
      </x:c>
      <x:c r="AL15" s="46" t="n">
        <x:f>COUNTIF(D15:AH15,"R")</x:f>
        <x:v>8</x:v>
      </x:c>
      <x:c r="AM15" s="46" t="n">
        <x:f>COUNTIF(D15:AH15,"C")</x:f>
        <x:v>0</x:v>
      </x:c>
      <x:c r="AN15" s="46" t="n">
        <x:f>(AI15+AJ15+AK15)*8</x:f>
        <x:v>184</x:v>
      </x:c>
    </x:row>
    <x:row r="16">
      <x:c r="A16" t="str">
        <x:v>EMP-012</x:v>
      </x:c>
      <x:c r="B16" t="str">
        <x:v>Manon Bertrand</x:v>
      </x:c>
      <x:c r="C16" t="str">
        <x:v>Logistique</x:v>
      </x:c>
      <x:c r="D16" s="20" t="str">
        <x:v>A</x:v>
      </x:c>
      <x:c r="E16" s="20" t="str">
        <x:v>N</x:v>
      </x:c>
      <x:c r="F16" s="20" t="str">
        <x:v>N</x:v>
      </x:c>
      <x:c r="G16" s="20" t="str">
        <x:v>R</x:v>
      </x:c>
      <x:c r="H16" s="20" t="str">
        <x:v>R</x:v>
      </x:c>
      <x:c r="I16" s="20" t="str">
        <x:v>M</x:v>
      </x:c>
      <x:c r="J16" s="20" t="str">
        <x:v>M</x:v>
      </x:c>
      <x:c r="K16" s="20" t="str">
        <x:v>A</x:v>
      </x:c>
      <x:c r="L16" s="20" t="str">
        <x:v>A</x:v>
      </x:c>
      <x:c r="M16" s="20" t="str">
        <x:v>N</x:v>
      </x:c>
      <x:c r="N16" s="20" t="str">
        <x:v>N</x:v>
      </x:c>
      <x:c r="O16" s="20" t="str">
        <x:v>R</x:v>
      </x:c>
      <x:c r="P16" s="20" t="str">
        <x:v>R</x:v>
      </x:c>
      <x:c r="Q16" s="20" t="str">
        <x:v>M</x:v>
      </x:c>
      <x:c r="R16" s="20" t="str">
        <x:v>M</x:v>
      </x:c>
      <x:c r="S16" s="20" t="str">
        <x:v>A</x:v>
      </x:c>
      <x:c r="T16" s="20" t="str">
        <x:v>A</x:v>
      </x:c>
      <x:c r="U16" s="20" t="str">
        <x:v>N</x:v>
      </x:c>
      <x:c r="V16" s="20" t="str">
        <x:v>N</x:v>
      </x:c>
      <x:c r="W16" s="20" t="str">
        <x:v>R</x:v>
      </x:c>
      <x:c r="X16" s="20" t="str">
        <x:v>R</x:v>
      </x:c>
      <x:c r="Y16" s="20" t="str">
        <x:v>M</x:v>
      </x:c>
      <x:c r="Z16" s="20" t="str">
        <x:v>M</x:v>
      </x:c>
      <x:c r="AA16" s="20" t="str">
        <x:v>A</x:v>
      </x:c>
      <x:c r="AB16" s="20" t="str">
        <x:v>A</x:v>
      </x:c>
      <x:c r="AC16" s="20" t="str">
        <x:v>N</x:v>
      </x:c>
      <x:c r="AD16" s="20" t="str">
        <x:v>N</x:v>
      </x:c>
      <x:c r="AE16" s="20" t="str">
        <x:v>R</x:v>
      </x:c>
      <x:c r="AF16" s="20" t="str">
        <x:v>R</x:v>
      </x:c>
      <x:c r="AG16" s="20" t="str">
        <x:v>M</x:v>
      </x:c>
      <x:c r="AH16" s="20" t="str">
        <x:v>M</x:v>
      </x:c>
      <x:c r="AI16" s="46" t="n">
        <x:f>COUNTIF(D16:AH16,"M")</x:f>
        <x:v>8</x:v>
      </x:c>
      <x:c r="AJ16" s="46" t="n">
        <x:f>COUNTIF(D16:AH16,"A")</x:f>
        <x:v>7</x:v>
      </x:c>
      <x:c r="AK16" s="46" t="n">
        <x:f>COUNTIF(D16:AH16,"N")</x:f>
        <x:v>8</x:v>
      </x:c>
      <x:c r="AL16" s="46" t="n">
        <x:f>COUNTIF(D16:AH16,"R")</x:f>
        <x:v>8</x:v>
      </x:c>
      <x:c r="AM16" s="46" t="n">
        <x:f>COUNTIF(D16:AH16,"C")</x:f>
        <x:v>0</x:v>
      </x:c>
      <x:c r="AN16" s="46" t="n">
        <x:f>(AI16+AJ16+AK16)*8</x:f>
        <x:v>184</x:v>
      </x:c>
    </x:row>
    <x:row r="17">
      <x:c r="A17" t="str">
        <x:v>EMP-013</x:v>
      </x:c>
      <x:c r="B17" t="str">
        <x:v>Louis Fournier</x:v>
      </x:c>
      <x:c r="C17" t="str">
        <x:v>Support Client</x:v>
      </x:c>
      <x:c r="D17" s="20" t="str">
        <x:v>N</x:v>
      </x:c>
      <x:c r="E17" s="20" t="str">
        <x:v>N</x:v>
      </x:c>
      <x:c r="F17" s="20" t="str">
        <x:v>R</x:v>
      </x:c>
      <x:c r="G17" s="20" t="str">
        <x:v>R</x:v>
      </x:c>
      <x:c r="H17" s="20" t="str">
        <x:v>M</x:v>
      </x:c>
      <x:c r="I17" s="20" t="str">
        <x:v>M</x:v>
      </x:c>
      <x:c r="J17" s="20" t="str">
        <x:v>A</x:v>
      </x:c>
      <x:c r="K17" s="20" t="str">
        <x:v>A</x:v>
      </x:c>
      <x:c r="L17" s="20" t="str">
        <x:v>N</x:v>
      </x:c>
      <x:c r="M17" s="20" t="str">
        <x:v>N</x:v>
      </x:c>
      <x:c r="N17" s="20" t="str">
        <x:v>R</x:v>
      </x:c>
      <x:c r="O17" s="20" t="str">
        <x:v>R</x:v>
      </x:c>
      <x:c r="P17" s="20" t="str">
        <x:v>M</x:v>
      </x:c>
      <x:c r="Q17" s="20" t="str">
        <x:v>M</x:v>
      </x:c>
      <x:c r="R17" s="20" t="str">
        <x:v>A</x:v>
      </x:c>
      <x:c r="S17" s="20" t="str">
        <x:v>A</x:v>
      </x:c>
      <x:c r="T17" s="20" t="str">
        <x:v>N</x:v>
      </x:c>
      <x:c r="U17" s="20" t="str">
        <x:v>N</x:v>
      </x:c>
      <x:c r="V17" s="20" t="str">
        <x:v>R</x:v>
      </x:c>
      <x:c r="W17" s="20" t="str">
        <x:v>R</x:v>
      </x:c>
      <x:c r="X17" s="20" t="str">
        <x:v>M</x:v>
      </x:c>
      <x:c r="Y17" s="20" t="str">
        <x:v>M</x:v>
      </x:c>
      <x:c r="Z17" s="20" t="str">
        <x:v>A</x:v>
      </x:c>
      <x:c r="AA17" s="20" t="str">
        <x:v>A</x:v>
      </x:c>
      <x:c r="AB17" s="20" t="str">
        <x:v>N</x:v>
      </x:c>
      <x:c r="AC17" s="20" t="str">
        <x:v>N</x:v>
      </x:c>
      <x:c r="AD17" s="20" t="str">
        <x:v>R</x:v>
      </x:c>
      <x:c r="AE17" s="20" t="str">
        <x:v>R</x:v>
      </x:c>
      <x:c r="AF17" s="20" t="str">
        <x:v>M</x:v>
      </x:c>
      <x:c r="AG17" s="20" t="str">
        <x:v>M</x:v>
      </x:c>
      <x:c r="AH17" s="20" t="str">
        <x:v>A</x:v>
      </x:c>
      <x:c r="AI17" s="46" t="n">
        <x:f>COUNTIF(D17:AH17,"M")</x:f>
        <x:v>8</x:v>
      </x:c>
      <x:c r="AJ17" s="46" t="n">
        <x:f>COUNTIF(D17:AH17,"A")</x:f>
        <x:v>7</x:v>
      </x:c>
      <x:c r="AK17" s="46" t="n">
        <x:f>COUNTIF(D17:AH17,"N")</x:f>
        <x:v>8</x:v>
      </x:c>
      <x:c r="AL17" s="46" t="n">
        <x:f>COUNTIF(D17:AH17,"R")</x:f>
        <x:v>8</x:v>
      </x:c>
      <x:c r="AM17" s="46" t="n">
        <x:f>COUNTIF(D17:AH17,"C")</x:f>
        <x:v>0</x:v>
      </x:c>
      <x:c r="AN17" s="46" t="n">
        <x:f>(AI17+AJ17+AK17)*8</x:f>
        <x:v>184</x:v>
      </x:c>
    </x:row>
    <x:row r="18">
      <x:c r="A18" t="str">
        <x:v>EMP-014</x:v>
      </x:c>
      <x:c r="B18" t="str">
        <x:v>Chloé Bernard</x:v>
      </x:c>
      <x:c r="C18" t="str">
        <x:v>Sécurité</x:v>
      </x:c>
      <x:c r="D18" s="20" t="str">
        <x:v>N</x:v>
      </x:c>
      <x:c r="E18" s="20" t="str">
        <x:v>R</x:v>
      </x:c>
      <x:c r="F18" s="20" t="str">
        <x:v>R</x:v>
      </x:c>
      <x:c r="G18" s="20" t="str">
        <x:v>M</x:v>
      </x:c>
      <x:c r="H18" s="20" t="str">
        <x:v>M</x:v>
      </x:c>
      <x:c r="I18" s="20" t="str">
        <x:v>A</x:v>
      </x:c>
      <x:c r="J18" s="20" t="str">
        <x:v>A</x:v>
      </x:c>
      <x:c r="K18" s="20" t="str">
        <x:v>N</x:v>
      </x:c>
      <x:c r="L18" s="20" t="str">
        <x:v>N</x:v>
      </x:c>
      <x:c r="M18" s="20" t="str">
        <x:v>R</x:v>
      </x:c>
      <x:c r="N18" s="20" t="str">
        <x:v>R</x:v>
      </x:c>
      <x:c r="O18" s="20" t="str">
        <x:v>M</x:v>
      </x:c>
      <x:c r="P18" s="20" t="str">
        <x:v>M</x:v>
      </x:c>
      <x:c r="Q18" s="20" t="str">
        <x:v>A</x:v>
      </x:c>
      <x:c r="R18" s="20" t="str">
        <x:v>A</x:v>
      </x:c>
      <x:c r="S18" s="20" t="str">
        <x:v>N</x:v>
      </x:c>
      <x:c r="T18" s="20" t="str">
        <x:v>N</x:v>
      </x:c>
      <x:c r="U18" s="20" t="str">
        <x:v>R</x:v>
      </x:c>
      <x:c r="V18" s="20" t="str">
        <x:v>R</x:v>
      </x:c>
      <x:c r="W18" s="20" t="str">
        <x:v>M</x:v>
      </x:c>
      <x:c r="X18" s="20" t="str">
        <x:v>M</x:v>
      </x:c>
      <x:c r="Y18" s="20" t="str">
        <x:v>A</x:v>
      </x:c>
      <x:c r="Z18" s="20" t="str">
        <x:v>A</x:v>
      </x:c>
      <x:c r="AA18" s="20" t="str">
        <x:v>N</x:v>
      </x:c>
      <x:c r="AB18" s="20" t="str">
        <x:v>N</x:v>
      </x:c>
      <x:c r="AC18" s="20" t="str">
        <x:v>R</x:v>
      </x:c>
      <x:c r="AD18" s="20" t="str">
        <x:v>R</x:v>
      </x:c>
      <x:c r="AE18" s="20" t="str">
        <x:v>M</x:v>
      </x:c>
      <x:c r="AF18" s="20" t="str">
        <x:v>M</x:v>
      </x:c>
      <x:c r="AG18" s="20" t="str">
        <x:v>A</x:v>
      </x:c>
      <x:c r="AH18" s="20" t="str">
        <x:v>A</x:v>
      </x:c>
      <x:c r="AI18" s="46" t="n">
        <x:f>COUNTIF(D18:AH18,"M")</x:f>
        <x:v>8</x:v>
      </x:c>
      <x:c r="AJ18" s="46" t="n">
        <x:f>COUNTIF(D18:AH18,"A")</x:f>
        <x:v>8</x:v>
      </x:c>
      <x:c r="AK18" s="46" t="n">
        <x:f>COUNTIF(D18:AH18,"N")</x:f>
        <x:v>7</x:v>
      </x:c>
      <x:c r="AL18" s="46" t="n">
        <x:f>COUNTIF(D18:AH18,"R")</x:f>
        <x:v>8</x:v>
      </x:c>
      <x:c r="AM18" s="46" t="n">
        <x:f>COUNTIF(D18:AH18,"C")</x:f>
        <x:v>0</x:v>
      </x:c>
      <x:c r="AN18" s="46" t="n">
        <x:f>(AI18+AJ18+AK18)*8</x:f>
        <x:v>184</x:v>
      </x:c>
    </x:row>
    <x:row r="19">
      <x:c r="A19" t="str">
        <x:v>EMP-015</x:v>
      </x:c>
      <x:c r="B19" t="str">
        <x:v>Maxime Richard</x:v>
      </x:c>
      <x:c r="C19" t="str">
        <x:v>Administration</x:v>
      </x:c>
      <x:c r="D19" s="20" t="str">
        <x:v>R</x:v>
      </x:c>
      <x:c r="E19" s="20" t="str">
        <x:v>R</x:v>
      </x:c>
      <x:c r="F19" s="20" t="str">
        <x:v>M</x:v>
      </x:c>
      <x:c r="G19" s="20" t="str">
        <x:v>M</x:v>
      </x:c>
      <x:c r="H19" s="20" t="str">
        <x:v>A</x:v>
      </x:c>
      <x:c r="I19" s="20" t="str">
        <x:v>A</x:v>
      </x:c>
      <x:c r="J19" s="20" t="str">
        <x:v>N</x:v>
      </x:c>
      <x:c r="K19" s="20" t="str">
        <x:v>N</x:v>
      </x:c>
      <x:c r="L19" s="20" t="str">
        <x:v>R</x:v>
      </x:c>
      <x:c r="M19" s="20" t="str">
        <x:v>R</x:v>
      </x:c>
      <x:c r="N19" s="20" t="str">
        <x:v>C</x:v>
      </x:c>
      <x:c r="O19" s="20" t="str">
        <x:v>C</x:v>
      </x:c>
      <x:c r="P19" s="20" t="str">
        <x:v>A</x:v>
      </x:c>
      <x:c r="Q19" s="20" t="str">
        <x:v>A</x:v>
      </x:c>
      <x:c r="R19" s="20" t="str">
        <x:v>N</x:v>
      </x:c>
      <x:c r="S19" s="20" t="str">
        <x:v>N</x:v>
      </x:c>
      <x:c r="T19" s="20" t="str">
        <x:v>R</x:v>
      </x:c>
      <x:c r="U19" s="20" t="str">
        <x:v>R</x:v>
      </x:c>
      <x:c r="V19" s="20" t="str">
        <x:v>M</x:v>
      </x:c>
      <x:c r="W19" s="20" t="str">
        <x:v>M</x:v>
      </x:c>
      <x:c r="X19" s="20" t="str">
        <x:v>A</x:v>
      </x:c>
      <x:c r="Y19" s="20" t="str">
        <x:v>A</x:v>
      </x:c>
      <x:c r="Z19" s="20" t="str">
        <x:v>N</x:v>
      </x:c>
      <x:c r="AA19" s="20" t="str">
        <x:v>N</x:v>
      </x:c>
      <x:c r="AB19" s="20" t="str">
        <x:v>R</x:v>
      </x:c>
      <x:c r="AC19" s="20" t="str">
        <x:v>R</x:v>
      </x:c>
      <x:c r="AD19" s="20" t="str">
        <x:v>M</x:v>
      </x:c>
      <x:c r="AE19" s="20" t="str">
        <x:v>M</x:v>
      </x:c>
      <x:c r="AF19" s="20" t="str">
        <x:v>A</x:v>
      </x:c>
      <x:c r="AG19" s="20" t="str">
        <x:v>A</x:v>
      </x:c>
      <x:c r="AH19" s="20" t="str">
        <x:v>N</x:v>
      </x:c>
      <x:c r="AI19" s="46" t="n">
        <x:f>COUNTIF(D19:AH19,"M")</x:f>
        <x:v>6</x:v>
      </x:c>
      <x:c r="AJ19" s="46" t="n">
        <x:f>COUNTIF(D19:AH19,"A")</x:f>
        <x:v>8</x:v>
      </x:c>
      <x:c r="AK19" s="46" t="n">
        <x:f>COUNTIF(D19:AH19,"N")</x:f>
        <x:v>7</x:v>
      </x:c>
      <x:c r="AL19" s="46" t="n">
        <x:f>COUNTIF(D19:AH19,"R")</x:f>
        <x:v>8</x:v>
      </x:c>
      <x:c r="AM19" s="46" t="n">
        <x:f>COUNTIF(D19:AH19,"C")</x:f>
        <x:v>2</x:v>
      </x:c>
      <x:c r="AN19" s="46" t="n">
        <x:f>(AI19+AJ19+AK19)*8</x:f>
        <x:v>168</x:v>
      </x:c>
    </x:row>
    <x:row r="20">
      <x:c r="A20" t="str">
        <x:v>EMP-016</x:v>
      </x:c>
      <x:c r="B20" t="str">
        <x:v>Sarah Leroy</x:v>
      </x:c>
      <x:c r="C20" t="str">
        <x:v>Production</x:v>
      </x:c>
      <x:c r="D20" s="20" t="str">
        <x:v>R</x:v>
      </x:c>
      <x:c r="E20" s="20" t="str">
        <x:v>M</x:v>
      </x:c>
      <x:c r="F20" s="20" t="str">
        <x:v>M</x:v>
      </x:c>
      <x:c r="G20" s="20" t="str">
        <x:v>A</x:v>
      </x:c>
      <x:c r="H20" s="20" t="str">
        <x:v>A</x:v>
      </x:c>
      <x:c r="I20" s="20" t="str">
        <x:v>N</x:v>
      </x:c>
      <x:c r="J20" s="20" t="str">
        <x:v>N</x:v>
      </x:c>
      <x:c r="K20" s="20" t="str">
        <x:v>R</x:v>
      </x:c>
      <x:c r="L20" s="20" t="str">
        <x:v>R</x:v>
      </x:c>
      <x:c r="M20" s="20" t="str">
        <x:v>M</x:v>
      </x:c>
      <x:c r="N20" s="20" t="str">
        <x:v>M</x:v>
      </x:c>
      <x:c r="O20" s="20" t="str">
        <x:v>A</x:v>
      </x:c>
      <x:c r="P20" s="20" t="str">
        <x:v>A</x:v>
      </x:c>
      <x:c r="Q20" s="20" t="str">
        <x:v>N</x:v>
      </x:c>
      <x:c r="R20" s="20" t="str">
        <x:v>N</x:v>
      </x:c>
      <x:c r="S20" s="20" t="str">
        <x:v>R</x:v>
      </x:c>
      <x:c r="T20" s="20" t="str">
        <x:v>R</x:v>
      </x:c>
      <x:c r="U20" s="20" t="str">
        <x:v>M</x:v>
      </x:c>
      <x:c r="V20" s="20" t="str">
        <x:v>M</x:v>
      </x:c>
      <x:c r="W20" s="20" t="str">
        <x:v>A</x:v>
      </x:c>
      <x:c r="X20" s="20" t="str">
        <x:v>A</x:v>
      </x:c>
      <x:c r="Y20" s="20" t="str">
        <x:v>N</x:v>
      </x:c>
      <x:c r="Z20" s="20" t="str">
        <x:v>N</x:v>
      </x:c>
      <x:c r="AA20" s="20" t="str">
        <x:v>R</x:v>
      </x:c>
      <x:c r="AB20" s="20" t="str">
        <x:v>R</x:v>
      </x:c>
      <x:c r="AC20" s="20" t="str">
        <x:v>M</x:v>
      </x:c>
      <x:c r="AD20" s="20" t="str">
        <x:v>M</x:v>
      </x:c>
      <x:c r="AE20" s="20" t="str">
        <x:v>A</x:v>
      </x:c>
      <x:c r="AF20" s="20" t="str">
        <x:v>A</x:v>
      </x:c>
      <x:c r="AG20" s="20" t="str">
        <x:v>N</x:v>
      </x:c>
      <x:c r="AH20" s="20" t="str">
        <x:v>N</x:v>
      </x:c>
      <x:c r="AI20" s="46" t="n">
        <x:f>COUNTIF(D20:AH20,"M")</x:f>
        <x:v>8</x:v>
      </x:c>
      <x:c r="AJ20" s="46" t="n">
        <x:f>COUNTIF(D20:AH20,"A")</x:f>
        <x:v>8</x:v>
      </x:c>
      <x:c r="AK20" s="46" t="n">
        <x:f>COUNTIF(D20:AH20,"N")</x:f>
        <x:v>8</x:v>
      </x:c>
      <x:c r="AL20" s="46" t="n">
        <x:f>COUNTIF(D20:AH20,"R")</x:f>
        <x:v>7</x:v>
      </x:c>
      <x:c r="AM20" s="46" t="n">
        <x:f>COUNTIF(D20:AH20,"C")</x:f>
        <x:v>0</x:v>
      </x:c>
      <x:c r="AN20" s="46" t="n">
        <x:f>(AI20+AJ20+AK20)*8</x:f>
        <x:v>192</x:v>
      </x:c>
    </x:row>
    <x:row r="21">
      <x:c r="A21" t="str">
        <x:v>EMP-017</x:v>
      </x:c>
      <x:c r="B21" t="str">
        <x:v>Pierre Laurent</x:v>
      </x:c>
      <x:c r="C21" t="str">
        <x:v>Logistique</x:v>
      </x:c>
      <x:c r="D21" s="20" t="str">
        <x:v>M</x:v>
      </x:c>
      <x:c r="E21" s="20" t="str">
        <x:v>M</x:v>
      </x:c>
      <x:c r="F21" s="20" t="str">
        <x:v>A</x:v>
      </x:c>
      <x:c r="G21" s="20" t="str">
        <x:v>A</x:v>
      </x:c>
      <x:c r="H21" s="20" t="str">
        <x:v>N</x:v>
      </x:c>
      <x:c r="I21" s="20" t="str">
        <x:v>N</x:v>
      </x:c>
      <x:c r="J21" s="20" t="str">
        <x:v>R</x:v>
      </x:c>
      <x:c r="K21" s="20" t="str">
        <x:v>R</x:v>
      </x:c>
      <x:c r="L21" s="20" t="str">
        <x:v>M</x:v>
      </x:c>
      <x:c r="M21" s="20" t="str">
        <x:v>M</x:v>
      </x:c>
      <x:c r="N21" s="20" t="str">
        <x:v>A</x:v>
      </x:c>
      <x:c r="O21" s="20" t="str">
        <x:v>A</x:v>
      </x:c>
      <x:c r="P21" s="20" t="str">
        <x:v>N</x:v>
      </x:c>
      <x:c r="Q21" s="20" t="str">
        <x:v>N</x:v>
      </x:c>
      <x:c r="R21" s="20" t="str">
        <x:v>R</x:v>
      </x:c>
      <x:c r="S21" s="20" t="str">
        <x:v>R</x:v>
      </x:c>
      <x:c r="T21" s="20" t="str">
        <x:v>M</x:v>
      </x:c>
      <x:c r="U21" s="20" t="str">
        <x:v>M</x:v>
      </x:c>
      <x:c r="V21" s="20" t="str">
        <x:v>A</x:v>
      </x:c>
      <x:c r="W21" s="20" t="str">
        <x:v>A</x:v>
      </x:c>
      <x:c r="X21" s="20" t="str">
        <x:v>N</x:v>
      </x:c>
      <x:c r="Y21" s="20" t="str">
        <x:v>N</x:v>
      </x:c>
      <x:c r="Z21" s="20" t="str">
        <x:v>R</x:v>
      </x:c>
      <x:c r="AA21" s="20" t="str">
        <x:v>R</x:v>
      </x:c>
      <x:c r="AB21" s="20" t="str">
        <x:v>M</x:v>
      </x:c>
      <x:c r="AC21" s="20" t="str">
        <x:v>M</x:v>
      </x:c>
      <x:c r="AD21" s="20" t="str">
        <x:v>A</x:v>
      </x:c>
      <x:c r="AE21" s="20" t="str">
        <x:v>A</x:v>
      </x:c>
      <x:c r="AF21" s="20" t="str">
        <x:v>N</x:v>
      </x:c>
      <x:c r="AG21" s="20" t="str">
        <x:v>N</x:v>
      </x:c>
      <x:c r="AH21" s="20" t="str">
        <x:v>R</x:v>
      </x:c>
      <x:c r="AI21" s="46" t="n">
        <x:f>COUNTIF(D21:AH21,"M")</x:f>
        <x:v>8</x:v>
      </x:c>
      <x:c r="AJ21" s="46" t="n">
        <x:f>COUNTIF(D21:AH21,"A")</x:f>
        <x:v>8</x:v>
      </x:c>
      <x:c r="AK21" s="46" t="n">
        <x:f>COUNTIF(D21:AH21,"N")</x:f>
        <x:v>8</x:v>
      </x:c>
      <x:c r="AL21" s="46" t="n">
        <x:f>COUNTIF(D21:AH21,"R")</x:f>
        <x:v>7</x:v>
      </x:c>
      <x:c r="AM21" s="46" t="n">
        <x:f>COUNTIF(D21:AH21,"C")</x:f>
        <x:v>0</x:v>
      </x:c>
      <x:c r="AN21" s="46" t="n">
        <x:f>(AI21+AJ21+AK21)*8</x:f>
        <x:v>192</x:v>
      </x:c>
    </x:row>
    <x:row r="22">
      <x:c r="A22" t="str">
        <x:v>EMP-018</x:v>
      </x:c>
      <x:c r="B22" t="str">
        <x:v>Julie Garcia</x:v>
      </x:c>
      <x:c r="C22" t="str">
        <x:v>Support Client</x:v>
      </x:c>
      <x:c r="D22" s="20" t="str">
        <x:v>M</x:v>
      </x:c>
      <x:c r="E22" s="20" t="str">
        <x:v>A</x:v>
      </x:c>
      <x:c r="F22" s="20" t="str">
        <x:v>A</x:v>
      </x:c>
      <x:c r="G22" s="20" t="str">
        <x:v>N</x:v>
      </x:c>
      <x:c r="H22" s="20" t="str">
        <x:v>N</x:v>
      </x:c>
      <x:c r="I22" s="20" t="str">
        <x:v>R</x:v>
      </x:c>
      <x:c r="J22" s="20" t="str">
        <x:v>R</x:v>
      </x:c>
      <x:c r="K22" s="20" t="str">
        <x:v>M</x:v>
      </x:c>
      <x:c r="L22" s="20" t="str">
        <x:v>M</x:v>
      </x:c>
      <x:c r="M22" s="20" t="str">
        <x:v>A</x:v>
      </x:c>
      <x:c r="N22" s="20" t="str">
        <x:v>A</x:v>
      </x:c>
      <x:c r="O22" s="20" t="str">
        <x:v>N</x:v>
      </x:c>
      <x:c r="P22" s="20" t="str">
        <x:v>N</x:v>
      </x:c>
      <x:c r="Q22" s="20" t="str">
        <x:v>R</x:v>
      </x:c>
      <x:c r="R22" s="20" t="str">
        <x:v>R</x:v>
      </x:c>
      <x:c r="S22" s="20" t="str">
        <x:v>M</x:v>
      </x:c>
      <x:c r="T22" s="20" t="str">
        <x:v>M</x:v>
      </x:c>
      <x:c r="U22" s="20" t="str">
        <x:v>A</x:v>
      </x:c>
      <x:c r="V22" s="20" t="str">
        <x:v>A</x:v>
      </x:c>
      <x:c r="W22" s="20" t="str">
        <x:v>N</x:v>
      </x:c>
      <x:c r="X22" s="20" t="str">
        <x:v>N</x:v>
      </x:c>
      <x:c r="Y22" s="20" t="str">
        <x:v>R</x:v>
      </x:c>
      <x:c r="Z22" s="20" t="str">
        <x:v>R</x:v>
      </x:c>
      <x:c r="AA22" s="20" t="str">
        <x:v>M</x:v>
      </x:c>
      <x:c r="AB22" s="20" t="str">
        <x:v>M</x:v>
      </x:c>
      <x:c r="AC22" s="20" t="str">
        <x:v>A</x:v>
      </x:c>
      <x:c r="AD22" s="20" t="str">
        <x:v>A</x:v>
      </x:c>
      <x:c r="AE22" s="20" t="str">
        <x:v>N</x:v>
      </x:c>
      <x:c r="AF22" s="20" t="str">
        <x:v>N</x:v>
      </x:c>
      <x:c r="AG22" s="20" t="str">
        <x:v>R</x:v>
      </x:c>
      <x:c r="AH22" s="20" t="str">
        <x:v>R</x:v>
      </x:c>
      <x:c r="AI22" s="46" t="n">
        <x:f>COUNTIF(D22:AH22,"M")</x:f>
        <x:v>7</x:v>
      </x:c>
      <x:c r="AJ22" s="46" t="n">
        <x:f>COUNTIF(D22:AH22,"A")</x:f>
        <x:v>8</x:v>
      </x:c>
      <x:c r="AK22" s="46" t="n">
        <x:f>COUNTIF(D22:AH22,"N")</x:f>
        <x:v>8</x:v>
      </x:c>
      <x:c r="AL22" s="46" t="n">
        <x:f>COUNTIF(D22:AH22,"R")</x:f>
        <x:v>8</x:v>
      </x:c>
      <x:c r="AM22" s="46" t="n">
        <x:f>COUNTIF(D22:AH22,"C")</x:f>
        <x:v>0</x:v>
      </x:c>
      <x:c r="AN22" s="46" t="n">
        <x:f>(AI22+AJ22+AK22)*8</x:f>
        <x:v>184</x:v>
      </x:c>
    </x:row>
    <x:row r="23">
      <x:c r="A23" t="str">
        <x:v>EMP-019</x:v>
      </x:c>
      <x:c r="B23" t="str">
        <x:v>Mehdi Roux</x:v>
      </x:c>
      <x:c r="C23" t="str">
        <x:v>Sécurité</x:v>
      </x:c>
      <x:c r="D23" s="20" t="str">
        <x:v>A</x:v>
      </x:c>
      <x:c r="E23" s="20" t="str">
        <x:v>A</x:v>
      </x:c>
      <x:c r="F23" s="20" t="str">
        <x:v>N</x:v>
      </x:c>
      <x:c r="G23" s="20" t="str">
        <x:v>N</x:v>
      </x:c>
      <x:c r="H23" s="20" t="str">
        <x:v>R</x:v>
      </x:c>
      <x:c r="I23" s="20" t="str">
        <x:v>R</x:v>
      </x:c>
      <x:c r="J23" s="20" t="str">
        <x:v>M</x:v>
      </x:c>
      <x:c r="K23" s="20" t="str">
        <x:v>M</x:v>
      </x:c>
      <x:c r="L23" s="20" t="str">
        <x:v>A</x:v>
      </x:c>
      <x:c r="M23" s="20" t="str">
        <x:v>A</x:v>
      </x:c>
      <x:c r="N23" s="20" t="str">
        <x:v>N</x:v>
      </x:c>
      <x:c r="O23" s="20" t="str">
        <x:v>N</x:v>
      </x:c>
      <x:c r="P23" s="20" t="str">
        <x:v>R</x:v>
      </x:c>
      <x:c r="Q23" s="20" t="str">
        <x:v>R</x:v>
      </x:c>
      <x:c r="R23" s="20" t="str">
        <x:v>M</x:v>
      </x:c>
      <x:c r="S23" s="20" t="str">
        <x:v>M</x:v>
      </x:c>
      <x:c r="T23" s="20" t="str">
        <x:v>A</x:v>
      </x:c>
      <x:c r="U23" s="20" t="str">
        <x:v>A</x:v>
      </x:c>
      <x:c r="V23" s="20" t="str">
        <x:v>N</x:v>
      </x:c>
      <x:c r="W23" s="20" t="str">
        <x:v>N</x:v>
      </x:c>
      <x:c r="X23" s="20" t="str">
        <x:v>F</x:v>
      </x:c>
      <x:c r="Y23" s="20" t="str">
        <x:v>R</x:v>
      </x:c>
      <x:c r="Z23" s="20" t="str">
        <x:v>M</x:v>
      </x:c>
      <x:c r="AA23" s="20" t="str">
        <x:v>M</x:v>
      </x:c>
      <x:c r="AB23" s="20" t="str">
        <x:v>A</x:v>
      </x:c>
      <x:c r="AC23" s="20" t="str">
        <x:v>A</x:v>
      </x:c>
      <x:c r="AD23" s="20" t="str">
        <x:v>N</x:v>
      </x:c>
      <x:c r="AE23" s="20" t="str">
        <x:v>N</x:v>
      </x:c>
      <x:c r="AF23" s="20" t="str">
        <x:v>R</x:v>
      </x:c>
      <x:c r="AG23" s="20" t="str">
        <x:v>R</x:v>
      </x:c>
      <x:c r="AH23" s="20" t="str">
        <x:v>M</x:v>
      </x:c>
      <x:c r="AI23" s="46" t="n">
        <x:f>COUNTIF(D23:AH23,"M")</x:f>
        <x:v>7</x:v>
      </x:c>
      <x:c r="AJ23" s="46" t="n">
        <x:f>COUNTIF(D23:AH23,"A")</x:f>
        <x:v>8</x:v>
      </x:c>
      <x:c r="AK23" s="46" t="n">
        <x:f>COUNTIF(D23:AH23,"N")</x:f>
        <x:v>8</x:v>
      </x:c>
      <x:c r="AL23" s="46" t="n">
        <x:f>COUNTIF(D23:AH23,"R")</x:f>
        <x:v>7</x:v>
      </x:c>
      <x:c r="AM23" s="46" t="n">
        <x:f>COUNTIF(D23:AH23,"C")</x:f>
        <x:v>0</x:v>
      </x:c>
      <x:c r="AN23" s="46" t="n">
        <x:f>(AI23+AJ23+AK23)*8</x:f>
        <x:v>184</x:v>
      </x:c>
    </x:row>
    <x:row r="24">
      <x:c r="A24" t="str">
        <x:v>EMP-020</x:v>
      </x:c>
      <x:c r="B24" t="str">
        <x:v>Inès Morel</x:v>
      </x:c>
      <x:c r="C24" t="str">
        <x:v>Administration</x:v>
      </x:c>
      <x:c r="D24" s="20" t="str">
        <x:v>A</x:v>
      </x:c>
      <x:c r="E24" s="20" t="str">
        <x:v>N</x:v>
      </x:c>
      <x:c r="F24" s="20" t="str">
        <x:v>N</x:v>
      </x:c>
      <x:c r="G24" s="20" t="str">
        <x:v>R</x:v>
      </x:c>
      <x:c r="H24" s="20" t="str">
        <x:v>R</x:v>
      </x:c>
      <x:c r="I24" s="20" t="str">
        <x:v>M</x:v>
      </x:c>
      <x:c r="J24" s="20" t="str">
        <x:v>M</x:v>
      </x:c>
      <x:c r="K24" s="20" t="str">
        <x:v>A</x:v>
      </x:c>
      <x:c r="L24" s="20" t="str">
        <x:v>A</x:v>
      </x:c>
      <x:c r="M24" s="20" t="str">
        <x:v>N</x:v>
      </x:c>
      <x:c r="N24" s="20" t="str">
        <x:v>N</x:v>
      </x:c>
      <x:c r="O24" s="20" t="str">
        <x:v>R</x:v>
      </x:c>
      <x:c r="P24" s="20" t="str">
        <x:v>R</x:v>
      </x:c>
      <x:c r="Q24" s="20" t="str">
        <x:v>M</x:v>
      </x:c>
      <x:c r="R24" s="20" t="str">
        <x:v>M</x:v>
      </x:c>
      <x:c r="S24" s="20" t="str">
        <x:v>A</x:v>
      </x:c>
      <x:c r="T24" s="20" t="str">
        <x:v>A</x:v>
      </x:c>
      <x:c r="U24" s="20" t="str">
        <x:v>N</x:v>
      </x:c>
      <x:c r="V24" s="20" t="str">
        <x:v>N</x:v>
      </x:c>
      <x:c r="W24" s="20" t="str">
        <x:v>R</x:v>
      </x:c>
      <x:c r="X24" s="20" t="str">
        <x:v>R</x:v>
      </x:c>
      <x:c r="Y24" s="20" t="str">
        <x:v>M</x:v>
      </x:c>
      <x:c r="Z24" s="20" t="str">
        <x:v>M</x:v>
      </x:c>
      <x:c r="AA24" s="20" t="str">
        <x:v>A</x:v>
      </x:c>
      <x:c r="AB24" s="20" t="str">
        <x:v>A</x:v>
      </x:c>
      <x:c r="AC24" s="20" t="str">
        <x:v>N</x:v>
      </x:c>
      <x:c r="AD24" s="20" t="str">
        <x:v>N</x:v>
      </x:c>
      <x:c r="AE24" s="20" t="str">
        <x:v>R</x:v>
      </x:c>
      <x:c r="AF24" s="20" t="str">
        <x:v>R</x:v>
      </x:c>
      <x:c r="AG24" s="20" t="str">
        <x:v>M</x:v>
      </x:c>
      <x:c r="AH24" s="20" t="str">
        <x:v>M</x:v>
      </x:c>
      <x:c r="AI24" s="46" t="n">
        <x:f>COUNTIF(D24:AH24,"M")</x:f>
        <x:v>8</x:v>
      </x:c>
      <x:c r="AJ24" s="46" t="n">
        <x:f>COUNTIF(D24:AH24,"A")</x:f>
        <x:v>7</x:v>
      </x:c>
      <x:c r="AK24" s="46" t="n">
        <x:f>COUNTIF(D24:AH24,"N")</x:f>
        <x:v>8</x:v>
      </x:c>
      <x:c r="AL24" s="46" t="n">
        <x:f>COUNTIF(D24:AH24,"R")</x:f>
        <x:v>8</x:v>
      </x:c>
      <x:c r="AM24" s="46" t="n">
        <x:f>COUNTIF(D24:AH24,"C")</x:f>
        <x:v>0</x:v>
      </x:c>
      <x:c r="AN24" s="46" t="n">
        <x:f>(AI24+AJ24+AK24)*8</x:f>
        <x:v>184</x:v>
      </x:c>
    </x:row>
  </x:sheetData>
  <x:mergeCells>
    <x:mergeCell ref="A1:AI1"/>
  </x:mergeCells>
  <x:conditionalFormatting sqref="D5:AH24">
    <x:cfRule type="expression" dxfId="0" priority="1">
      <x:formula>D5="M"</x:formula>
    </x:cfRule>
    <x:cfRule type="expression" dxfId="1" priority="2">
      <x:formula>D5="A"</x:formula>
    </x:cfRule>
    <x:cfRule type="expression" dxfId="2" priority="3">
      <x:formula>D5="N"</x:formula>
    </x:cfRule>
    <x:cfRule type="expression" dxfId="3" priority="4">
      <x:formula>D5="R"</x:formula>
    </x:cfRule>
    <x:cfRule type="expression" dxfId="4" priority="5">
      <x:formula>D5="C"</x:formula>
    </x:cfRule>
  </x:conditionalFormatting>
  <x:dataValidations count="1">
    <x:dataValidation type="list" sqref="D5:AH24">
      <x:formula1>"M,A,N,R,C,F,TT,ABS"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5d68a61ea2c4187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26.8799991607666" hidden="0" customWidth="1"/>
    <x:col min="2" max="2" width="29.8799991607666" hidden="0" customWidth="1"/>
    <x:col min="3" max="3" width="7.630000114440918" hidden="0" customWidth="1"/>
    <x:col min="4" max="4" width="7.630000114440918" hidden="0" customWidth="1"/>
    <x:col min="5" max="5" width="7.630000114440918" hidden="0" customWidth="1"/>
    <x:col min="6" max="6" width="7.630000114440918" hidden="0" customWidth="1"/>
    <x:col min="7" max="7" width="7.630000114440918" hidden="0" customWidth="1"/>
    <x:col min="8" max="8" width="7.630000114440918" hidden="0" customWidth="1"/>
  </x:cols>
  <x:sheetData>
    <x:row r="1">
      <x:c r="A1" s="5" t="str">
        <x:v>MODÈLES DE ROTATION</x:v>
      </x:c>
      <x:c r="B1" t="str"/>
      <x:c r="C1" t="str"/>
      <x:c r="D1" t="str"/>
      <x:c r="E1" t="str"/>
      <x:c r="F1" t="str"/>
      <x:c r="G1" t="str"/>
      <x:c r="H1" t="str"/>
    </x:row>
    <x:row r="3">
      <x:c r="A3" s="12" t="str">
        <x:v>Cycle</x:v>
      </x:c>
      <x:c r="B3" s="12" t="str">
        <x:v>Description</x:v>
      </x:c>
      <x:c r="C3" s="12" t="str">
        <x:v>Jour 1</x:v>
      </x:c>
      <x:c r="D3" s="12" t="str">
        <x:v>Jour 2</x:v>
      </x:c>
      <x:c r="E3" s="12" t="str">
        <x:v>Jour 3</x:v>
      </x:c>
      <x:c r="F3" s="12" t="str">
        <x:v>Jour 4</x:v>
      </x:c>
      <x:c r="G3" s="12" t="str">
        <x:v>Jour 5</x:v>
      </x:c>
      <x:c r="H3" s="12" t="str">
        <x:v>Jour 6</x:v>
      </x:c>
    </x:row>
    <x:row r="4">
      <x:c r="A4" t="str">
        <x:v>Cycle 2x8</x:v>
      </x:c>
      <x:c r="B4" t="str">
        <x:v>Rotation matin / après-midi</x:v>
      </x:c>
      <x:c r="C4" t="str">
        <x:v>M</x:v>
      </x:c>
      <x:c r="D4" t="str">
        <x:v>M</x:v>
      </x:c>
      <x:c r="E4" t="str">
        <x:v>A</x:v>
      </x:c>
      <x:c r="F4" t="str">
        <x:v>A</x:v>
      </x:c>
      <x:c r="G4" t="str">
        <x:v>R</x:v>
      </x:c>
      <x:c r="H4" t="str">
        <x:v>R</x:v>
      </x:c>
    </x:row>
    <x:row r="5">
      <x:c r="A5" t="str">
        <x:v>Cycle 3x8</x:v>
      </x:c>
      <x:c r="B5" t="str">
        <x:v>Rotation matin / après-midi / nuit</x:v>
      </x:c>
      <x:c r="C5" t="str">
        <x:v>M</x:v>
      </x:c>
      <x:c r="D5" t="str">
        <x:v>A</x:v>
      </x:c>
      <x:c r="E5" t="str">
        <x:v>N</x:v>
      </x:c>
      <x:c r="F5" t="str">
        <x:v>R</x:v>
      </x:c>
      <x:c r="G5" t="str">
        <x:v>M</x:v>
      </x:c>
      <x:c r="H5" t="str">
        <x:v>A</x:v>
      </x:c>
    </x:row>
    <x:row r="6">
      <x:c r="A6" t="str">
        <x:v>Cycle repos alterné</x:v>
      </x:c>
      <x:c r="B6" t="str">
        <x:v>Repos régulier toutes les deux journées</x:v>
      </x:c>
      <x:c r="C6" t="str">
        <x:v>M</x:v>
      </x:c>
      <x:c r="D6" t="str">
        <x:v>R</x:v>
      </x:c>
      <x:c r="E6" t="str">
        <x:v>A</x:v>
      </x:c>
      <x:c r="F6" t="str">
        <x:v>R</x:v>
      </x:c>
      <x:c r="G6" t="str">
        <x:v>N</x:v>
      </x:c>
      <x:c r="H6" t="str">
        <x:v>R</x:v>
      </x:c>
    </x:row>
    <x:row r="7">
      <x:c r="A7" t="str">
        <x:v>Cycle classique 8 jours</x:v>
      </x:c>
      <x:c r="B7" t="str">
        <x:v>M-M-A-A-N-N-R-R</x:v>
      </x:c>
      <x:c r="C7" t="str">
        <x:v>M</x:v>
      </x:c>
      <x:c r="D7" t="str">
        <x:v>M</x:v>
      </x:c>
      <x:c r="E7" t="str">
        <x:v>A</x:v>
      </x:c>
      <x:c r="F7" t="str">
        <x:v>A</x:v>
      </x:c>
      <x:c r="G7" t="str">
        <x:v>N</x:v>
      </x:c>
      <x:c r="H7" t="str">
        <x:v>N</x:v>
      </x:c>
    </x:row>
  </x:sheetData>
  <x:mergeCells>
    <x:mergeCell ref="A1:H1"/>
  </x:mergeCells>
  <x:pageMargins left="0.7" right="0.7" top="0.75" bottom="0.75" header="0.3" footer="0.3"/>
  <x:tableParts count="1">
    <x:tablePart xmlns:r="http://schemas.openxmlformats.org/officeDocument/2006/relationships" r:id="Rb1ba581295b243e4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36.380001068115234" hidden="0" customWidth="1"/>
    <x:col min="2" max="2" width="12" hidden="0" customWidth="1"/>
    <x:col min="3" max="3" width="11.630000114440918" hidden="0" customWidth="1"/>
    <x:col min="4" max="4" width="16.25" hidden="0" customWidth="1"/>
    <x:col min="5" max="5" width="11.5" hidden="0" customWidth="1"/>
    <x:col min="6" max="6" width="9.130000114440918" hidden="0" customWidth="1"/>
    <x:col min="7" max="7" width="13.130000114440918" hidden="0" customWidth="1"/>
    <x:col min="8" max="8" width="10.25" hidden="0" customWidth="1"/>
    <x:col min="9" max="9" width="11.130000114440918" hidden="0" customWidth="1"/>
    <x:col min="10" max="10" width="16.1299991607666" hidden="0" customWidth="1"/>
  </x:cols>
  <x:sheetData>
    <x:row r="1">
      <x:c r="A1" s="5" t="str">
        <x:v>SUIVI DES CONGÉS ET ABSENCES</x:v>
      </x:c>
      <x:c r="B1" t="str"/>
      <x:c r="C1" t="str"/>
      <x:c r="D1" t="str"/>
      <x:c r="E1" t="str"/>
      <x:c r="F1" t="str"/>
      <x:c r="G1" t="str"/>
      <x:c r="H1" t="str"/>
      <x:c r="I1" t="str"/>
      <x:c r="J1" t="str"/>
    </x:row>
    <x:row r="3">
      <x:c r="A3" s="12" t="str">
        <x:v>ID demande</x:v>
      </x:c>
      <x:c r="B3" s="12" t="str">
        <x:v>Employé</x:v>
      </x:c>
      <x:c r="C3" s="12" t="str">
        <x:v>Service</x:v>
      </x:c>
      <x:c r="D3" s="12" t="str">
        <x:v>Type</x:v>
      </x:c>
      <x:c r="E3" s="12" t="str">
        <x:v>Date début</x:v>
      </x:c>
      <x:c r="F3" s="12" t="str">
        <x:v>Date fin</x:v>
      </x:c>
      <x:c r="G3" s="12" t="str">
        <x:v>Durée (jours)</x:v>
      </x:c>
      <x:c r="H3" s="12" t="str">
        <x:v>Statut</x:v>
      </x:c>
      <x:c r="I3" s="12" t="str">
        <x:v>Validé par</x:v>
      </x:c>
      <x:c r="J3" s="12" t="str">
        <x:v>Commentaires</x:v>
      </x:c>
    </x:row>
    <x:row r="4">
      <x:c r="A4" t="str">
        <x:v>CON-001</x:v>
      </x:c>
      <x:c r="B4" t="str">
        <x:v>Julien Martin</x:v>
      </x:c>
      <x:c r="C4" t="str">
        <x:v>Production</x:v>
      </x:c>
      <x:c r="D4" t="str">
        <x:v>Congés payés</x:v>
      </x:c>
      <x:c r="E4" s="44" t="str">
        <x:v>2026-01-12</x:v>
      </x:c>
      <x:c r="F4" s="44" t="str">
        <x:v>2026-01-16</x:v>
      </x:c>
      <x:c r="G4" t="n">
        <x:v>5</x:v>
      </x:c>
      <x:c r="H4" t="str">
        <x:v>Validé</x:v>
      </x:c>
      <x:c r="I4" t="str">
        <x:v>Claire Moreau</x:v>
      </x:c>
      <x:c r="J4" t="str">
        <x:v>Congés annuels</x:v>
      </x:c>
    </x:row>
    <x:row r="5">
      <x:c r="A5" t="str">
        <x:v>CON-002</x:v>
      </x:c>
      <x:c r="B5" t="str">
        <x:v>Sophie Bernard</x:v>
      </x:c>
      <x:c r="C5" t="str">
        <x:v>Support Client</x:v>
      </x:c>
      <x:c r="D5" t="str">
        <x:v>Formation</x:v>
      </x:c>
      <x:c r="E5" s="44" t="str">
        <x:v>2026-01-20</x:v>
      </x:c>
      <x:c r="F5" s="44" t="str">
        <x:v>2026-01-20</x:v>
      </x:c>
      <x:c r="G5" t="n">
        <x:v>1</x:v>
      </x:c>
      <x:c r="H5" t="str">
        <x:v>Validé</x:v>
      </x:c>
      <x:c r="I5" t="str">
        <x:v>Sophie Martin</x:v>
      </x:c>
      <x:c r="J5" t="str">
        <x:v>Formation interne</x:v>
      </x:c>
    </x:row>
    <x:row r="6">
      <x:c r="A6" t="str">
        <x:v>CON-003</x:v>
      </x:c>
      <x:c r="B6" t="str">
        <x:v>Lucas Dubois</x:v>
      </x:c>
      <x:c r="C6" t="str">
        <x:v>Logistique</x:v>
      </x:c>
      <x:c r="D6" t="str">
        <x:v>Repos compensateur</x:v>
      </x:c>
      <x:c r="E6" s="44" t="str">
        <x:v>2026-01-23</x:v>
      </x:c>
      <x:c r="F6" s="44" t="str">
        <x:v>2026-01-24</x:v>
      </x:c>
      <x:c r="G6" t="n">
        <x:v>2</x:v>
      </x:c>
      <x:c r="H6" t="str">
        <x:v>En attente</x:v>
      </x:c>
      <x:c r="I6" t="str">
        <x:v>Hugo Bernard</x:v>
      </x:c>
      <x:c r="J6" t="str">
        <x:v>À confirmer</x:v>
      </x:c>
    </x:row>
    <x:row r="7">
      <x:c r="A7" t="str">
        <x:v>CON-004</x:v>
      </x:c>
      <x:c r="B7" t="str">
        <x:v>Emma Durand</x:v>
      </x:c>
      <x:c r="C7" t="str">
        <x:v>Administration</x:v>
      </x:c>
      <x:c r="D7" t="str">
        <x:v>Absence</x:v>
      </x:c>
      <x:c r="E7" s="44" t="str">
        <x:v>2026-01-28</x:v>
      </x:c>
      <x:c r="F7" s="44" t="str">
        <x:v>2026-01-28</x:v>
      </x:c>
      <x:c r="G7" t="n">
        <x:v>1</x:v>
      </x:c>
      <x:c r="H7" t="str">
        <x:v>Refusé</x:v>
      </x:c>
      <x:c r="I7" t="str">
        <x:v>Camille Leroy</x:v>
      </x:c>
      <x:c r="J7" t="str">
        <x:v>Justificatif manquant</x:v>
      </x:c>
    </x:row>
    <x:row r="8">
      <x:c r="E8" s="44"/>
      <x:c r="F8" s="44"/>
    </x:row>
    <x:row r="9">
      <x:c r="E9" s="44"/>
      <x:c r="F9" s="44"/>
    </x:row>
    <x:row r="10">
      <x:c r="E10" s="44"/>
      <x:c r="F10" s="44"/>
    </x:row>
    <x:row r="11">
      <x:c r="E11" s="44"/>
      <x:c r="F11" s="44"/>
    </x:row>
    <x:row r="12">
      <x:c r="E12" s="44"/>
      <x:c r="F12" s="44"/>
    </x:row>
    <x:row r="13">
      <x:c r="E13" s="44"/>
      <x:c r="F13" s="44"/>
    </x:row>
    <x:row r="14">
      <x:c r="E14" s="44"/>
      <x:c r="F14" s="44"/>
    </x:row>
    <x:row r="15">
      <x:c r="E15" s="44"/>
      <x:c r="F15" s="44"/>
    </x:row>
    <x:row r="16">
      <x:c r="E16" s="44"/>
      <x:c r="F16" s="44"/>
    </x:row>
    <x:row r="17">
      <x:c r="E17" s="44"/>
      <x:c r="F17" s="44"/>
    </x:row>
    <x:row r="18">
      <x:c r="E18" s="44"/>
      <x:c r="F18" s="44"/>
    </x:row>
    <x:row r="19">
      <x:c r="E19" s="44"/>
      <x:c r="F19" s="44"/>
    </x:row>
    <x:row r="20">
      <x:c r="E20" s="44"/>
      <x:c r="F20" s="44"/>
    </x:row>
    <x:row r="21">
      <x:c r="E21" s="44"/>
      <x:c r="F21" s="44"/>
    </x:row>
    <x:row r="22">
      <x:c r="E22" s="44"/>
      <x:c r="F22" s="44"/>
    </x:row>
    <x:row r="23">
      <x:c r="E23" s="44"/>
      <x:c r="F23" s="44"/>
    </x:row>
    <x:row r="24">
      <x:c r="E24" s="44"/>
      <x:c r="F24" s="44"/>
    </x:row>
    <x:row r="25">
      <x:c r="E25" s="44"/>
      <x:c r="F25" s="44"/>
    </x:row>
    <x:row r="26">
      <x:c r="E26" s="44"/>
      <x:c r="F26" s="44"/>
    </x:row>
    <x:row r="27">
      <x:c r="E27" s="44"/>
      <x:c r="F27" s="44"/>
    </x:row>
    <x:row r="28">
      <x:c r="E28" s="44"/>
      <x:c r="F28" s="44"/>
    </x:row>
    <x:row r="29">
      <x:c r="E29" s="44"/>
      <x:c r="F29" s="44"/>
    </x:row>
    <x:row r="30">
      <x:c r="E30" s="44"/>
      <x:c r="F30" s="44"/>
    </x:row>
    <x:row r="31">
      <x:c r="E31" s="44"/>
      <x:c r="F31" s="44"/>
    </x:row>
    <x:row r="32">
      <x:c r="E32" s="44"/>
      <x:c r="F32" s="44"/>
    </x:row>
    <x:row r="33">
      <x:c r="E33" s="44"/>
      <x:c r="F33" s="44"/>
    </x:row>
    <x:row r="34">
      <x:c r="E34" s="44"/>
      <x:c r="F34" s="44"/>
    </x:row>
    <x:row r="35">
      <x:c r="E35" s="44"/>
      <x:c r="F35" s="44"/>
    </x:row>
    <x:row r="36">
      <x:c r="E36" s="44"/>
      <x:c r="F36" s="44"/>
    </x:row>
    <x:row r="37">
      <x:c r="E37" s="44"/>
      <x:c r="F37" s="44"/>
    </x:row>
    <x:row r="38">
      <x:c r="E38" s="44"/>
      <x:c r="F38" s="44"/>
    </x:row>
    <x:row r="39">
      <x:c r="E39" s="44"/>
      <x:c r="F39" s="44"/>
    </x:row>
    <x:row r="40">
      <x:c r="E40" s="44"/>
      <x:c r="F40" s="44"/>
    </x:row>
    <x:row r="41">
      <x:c r="E41" s="44"/>
      <x:c r="F41" s="44"/>
    </x:row>
    <x:row r="42">
      <x:c r="E42" s="44"/>
      <x:c r="F42" s="44"/>
    </x:row>
    <x:row r="43">
      <x:c r="E43" s="44"/>
      <x:c r="F43" s="44"/>
    </x:row>
    <x:row r="44">
      <x:c r="E44" s="44"/>
      <x:c r="F44" s="44"/>
    </x:row>
    <x:row r="45">
      <x:c r="E45" s="44"/>
      <x:c r="F45" s="44"/>
    </x:row>
    <x:row r="46">
      <x:c r="E46" s="44"/>
      <x:c r="F46" s="44"/>
    </x:row>
    <x:row r="47">
      <x:c r="E47" s="44"/>
      <x:c r="F47" s="44"/>
    </x:row>
    <x:row r="48">
      <x:c r="E48" s="44"/>
      <x:c r="F48" s="44"/>
    </x:row>
    <x:row r="49">
      <x:c r="E49" s="44"/>
      <x:c r="F49" s="44"/>
    </x:row>
    <x:row r="50">
      <x:c r="E50" s="44"/>
      <x:c r="F50" s="44"/>
    </x:row>
  </x:sheetData>
  <x:mergeCells>
    <x:mergeCell ref="A1:J1"/>
  </x:mergeCells>
  <x:dataValidations count="1">
    <x:dataValidation type="list" sqref="H4:H50">
      <x:formula1>"En attente,Validé,Refusé"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64e41be5c004688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20.75" hidden="0" customWidth="1"/>
    <x:col min="2" max="2" width="11.630000114440918" hidden="0" customWidth="1"/>
    <x:col min="3" max="3" width="16" hidden="0" customWidth="1"/>
    <x:col min="4" max="4" width="14.25" hidden="0" customWidth="1"/>
    <x:col min="5" max="5" width="21.5" hidden="0" customWidth="1"/>
    <x:col min="6" max="6" width="12.380000114440918" hidden="0" customWidth="1"/>
    <x:col min="7" max="7" width="16" hidden="0" customWidth="1"/>
    <x:col min="8" max="8" width="6.880000114440918" hidden="0" customWidth="1"/>
    <x:col min="9" max="9" width="7.630000114440918" hidden="0" customWidth="1"/>
  </x:cols>
  <x:sheetData>
    <x:row r="1">
      <x:c r="A1" s="5" t="str">
        <x:v>SUIVI DES HEURES</x:v>
      </x:c>
      <x:c r="B1" t="str"/>
      <x:c r="C1" t="str"/>
      <x:c r="D1" t="str"/>
      <x:c r="E1" t="str"/>
      <x:c r="F1" t="str"/>
      <x:c r="G1" t="str"/>
      <x:c r="H1" t="str"/>
      <x:c r="I1" t="str"/>
    </x:row>
    <x:row r="3">
      <x:c r="A3" s="12" t="str">
        <x:v>Employé</x:v>
      </x:c>
      <x:c r="B3" s="12" t="str">
        <x:v>Service</x:v>
      </x:c>
      <x:c r="C3" s="12" t="str">
        <x:v>Heures normales</x:v>
      </x:c>
      <x:c r="D3" s="12" t="str">
        <x:v>Heures de nuit</x:v>
      </x:c>
      <x:c r="E3" s="12" t="str">
        <x:v>Heures supplémentaires</x:v>
      </x:c>
      <x:c r="F3" s="12" t="str">
        <x:v>Total heures</x:v>
      </x:c>
      <x:c r="G3" s="12" t="str">
        <x:v>Objectif mensuel</x:v>
      </x:c>
      <x:c r="H3" s="12" t="str">
        <x:v>Écart</x:v>
      </x:c>
      <x:c r="I3" s="12" t="str">
        <x:v>Statut</x:v>
      </x:c>
    </x:row>
    <x:row r="4">
      <x:c r="A4" t="str">
        <x:v>Julien Dubois</x:v>
      </x:c>
      <x:c r="B4" t="str">
        <x:v>Production</x:v>
      </x:c>
      <x:c r="C4" s="48" t="n">
        <x:v>140</x:v>
      </x:c>
      <x:c r="D4" s="48" t="n">
        <x:v>16</x:v>
      </x:c>
      <x:c r="E4" s="48" t="n">
        <x:v>9</x:v>
      </x:c>
      <x:c r="F4" s="48" t="n">
        <x:v>165</x:v>
      </x:c>
      <x:c r="G4" s="48" t="n">
        <x:v>151.67</x:v>
      </x:c>
      <x:c r="H4" s="48" t="n">
        <x:f>F4-G4</x:f>
        <x:v>13.330000000000013</x:v>
      </x:c>
      <x:c r="I4" t="str">
        <x:f>IF(H4&gt;10,"Surplus",IF(H4&lt;-10,"Manque","OK"))</x:f>
        <x:v>Surplus</x:v>
      </x:c>
    </x:row>
    <x:row r="5">
      <x:c r="A5" t="str">
        <x:v>Sophie Petit</x:v>
      </x:c>
      <x:c r="B5" t="str">
        <x:v>Logistique</x:v>
      </x:c>
      <x:c r="C5" s="48" t="n">
        <x:v>144</x:v>
      </x:c>
      <x:c r="D5" s="48" t="n">
        <x:v>24</x:v>
      </x:c>
      <x:c r="E5" s="48" t="n">
        <x:v>0</x:v>
      </x:c>
      <x:c r="F5" s="48" t="n">
        <x:v>168</x:v>
      </x:c>
      <x:c r="G5" s="48" t="n">
        <x:v>151.67</x:v>
      </x:c>
      <x:c r="H5" s="48" t="n">
        <x:f>F5-G5</x:f>
        <x:v>16.330000000000013</x:v>
      </x:c>
      <x:c r="I5" t="str">
        <x:f>IF(H5&gt;10,"Surplus",IF(H5&lt;-10,"Manque","OK"))</x:f>
        <x:v>Surplus</x:v>
      </x:c>
    </x:row>
    <x:row r="6">
      <x:c r="A6" t="str">
        <x:v>Lucas Moreau</x:v>
      </x:c>
      <x:c r="B6" t="str">
        <x:v>Support Client</x:v>
      </x:c>
      <x:c r="C6" s="48" t="n">
        <x:v>148</x:v>
      </x:c>
      <x:c r="D6" s="48" t="n">
        <x:v>32</x:v>
      </x:c>
      <x:c r="E6" s="48" t="n">
        <x:v>0</x:v>
      </x:c>
      <x:c r="F6" s="48" t="n">
        <x:v>180</x:v>
      </x:c>
      <x:c r="G6" s="48" t="n">
        <x:v>151.67</x:v>
      </x:c>
      <x:c r="H6" s="48" t="n">
        <x:f>F6-G6</x:f>
        <x:v>28.330000000000013</x:v>
      </x:c>
      <x:c r="I6" t="str">
        <x:f>IF(H6&gt;10,"Surplus",IF(H6&lt;-10,"Manque","OK"))</x:f>
        <x:v>Surplus</x:v>
      </x:c>
    </x:row>
    <x:row r="7">
      <x:c r="A7" t="str">
        <x:v>Camille Lefèvre</x:v>
      </x:c>
      <x:c r="B7" t="str">
        <x:v>Sécurité</x:v>
      </x:c>
      <x:c r="C7" s="48" t="n">
        <x:v>120</x:v>
      </x:c>
      <x:c r="D7" s="48" t="n">
        <x:v>40</x:v>
      </x:c>
      <x:c r="E7" s="48" t="n">
        <x:v>0</x:v>
      </x:c>
      <x:c r="F7" s="48" t="n">
        <x:v>160</x:v>
      </x:c>
      <x:c r="G7" s="48" t="n">
        <x:v>151.67</x:v>
      </x:c>
      <x:c r="H7" s="48" t="n">
        <x:f>F7-G7</x:f>
        <x:v>8.330000000000013</x:v>
      </x:c>
      <x:c r="I7" t="str">
        <x:f>IF(H7&gt;10,"Surplus",IF(H7&lt;-10,"Manque","OK"))</x:f>
        <x:v>OK</x:v>
      </x:c>
    </x:row>
    <x:row r="8">
      <x:c r="A8" t="str">
        <x:v>Thomas David</x:v>
      </x:c>
      <x:c r="B8" t="str">
        <x:v>Administration</x:v>
      </x:c>
      <x:c r="C8" s="48" t="n">
        <x:v>124</x:v>
      </x:c>
      <x:c r="D8" s="48" t="n">
        <x:v>48</x:v>
      </x:c>
      <x:c r="E8" s="48" t="n">
        <x:v>3</x:v>
      </x:c>
      <x:c r="F8" s="48" t="n">
        <x:v>175</x:v>
      </x:c>
      <x:c r="G8" s="48" t="n">
        <x:v>151.67</x:v>
      </x:c>
      <x:c r="H8" s="48" t="n">
        <x:f>F8-G8</x:f>
        <x:v>23.330000000000013</x:v>
      </x:c>
      <x:c r="I8" t="str">
        <x:f>IF(H8&gt;10,"Surplus",IF(H8&lt;-10,"Manque","OK"))</x:f>
        <x:v>Surplus</x:v>
      </x:c>
    </x:row>
    <x:row r="9">
      <x:c r="A9" t="str">
        <x:v>Emma Vincent</x:v>
      </x:c>
      <x:c r="B9" t="str">
        <x:v>Production</x:v>
      </x:c>
      <x:c r="C9" s="48" t="n">
        <x:v>128</x:v>
      </x:c>
      <x:c r="D9" s="48" t="n">
        <x:v>16</x:v>
      </x:c>
      <x:c r="E9" s="48" t="n">
        <x:v>6</x:v>
      </x:c>
      <x:c r="F9" s="48" t="n">
        <x:v>150</x:v>
      </x:c>
      <x:c r="G9" s="48" t="n">
        <x:v>151.67</x:v>
      </x:c>
      <x:c r="H9" s="48" t="n">
        <x:f>F9-G9</x:f>
        <x:v>-1.6699999999999875</x:v>
      </x:c>
      <x:c r="I9" t="str">
        <x:f>IF(H9&gt;10,"Surplus",IF(H9&lt;-10,"Manque","OK"))</x:f>
        <x:v>OK</x:v>
      </x:c>
    </x:row>
    <x:row r="10">
      <x:c r="A10" t="str">
        <x:v>Hugo Martin</x:v>
      </x:c>
      <x:c r="B10" t="str">
        <x:v>Logistique</x:v>
      </x:c>
      <x:c r="C10" s="48" t="n">
        <x:v>132</x:v>
      </x:c>
      <x:c r="D10" s="48" t="n">
        <x:v>24</x:v>
      </x:c>
      <x:c r="E10" s="48" t="n">
        <x:v>9</x:v>
      </x:c>
      <x:c r="F10" s="48" t="n">
        <x:v>165</x:v>
      </x:c>
      <x:c r="G10" s="48" t="n">
        <x:v>151.67</x:v>
      </x:c>
      <x:c r="H10" s="48" t="n">
        <x:f>F10-G10</x:f>
        <x:v>13.330000000000013</x:v>
      </x:c>
      <x:c r="I10" t="str">
        <x:f>IF(H10&gt;10,"Surplus",IF(H10&lt;-10,"Manque","OK"))</x:f>
        <x:v>Surplus</x:v>
      </x:c>
    </x:row>
    <x:row r="11">
      <x:c r="A11" t="str">
        <x:v>Claire Robert</x:v>
      </x:c>
      <x:c r="B11" t="str">
        <x:v>Support Client</x:v>
      </x:c>
      <x:c r="C11" s="48" t="n">
        <x:v>136</x:v>
      </x:c>
      <x:c r="D11" s="48" t="n">
        <x:v>32</x:v>
      </x:c>
      <x:c r="E11" s="48" t="n">
        <x:v>0</x:v>
      </x:c>
      <x:c r="F11" s="48" t="n">
        <x:v>168</x:v>
      </x:c>
      <x:c r="G11" s="48" t="n">
        <x:v>151.67</x:v>
      </x:c>
      <x:c r="H11" s="48" t="n">
        <x:f>F11-G11</x:f>
        <x:v>16.330000000000013</x:v>
      </x:c>
      <x:c r="I11" t="str">
        <x:f>IF(H11&gt;10,"Surplus",IF(H11&lt;-10,"Manque","OK"))</x:f>
        <x:v>Surplus</x:v>
      </x:c>
    </x:row>
    <x:row r="12">
      <x:c r="A12" t="str">
        <x:v>Antoine Durand</x:v>
      </x:c>
      <x:c r="B12" t="str">
        <x:v>Sécurité</x:v>
      </x:c>
      <x:c r="C12" s="48" t="n">
        <x:v>140</x:v>
      </x:c>
      <x:c r="D12" s="48" t="n">
        <x:v>40</x:v>
      </x:c>
      <x:c r="E12" s="48" t="n">
        <x:v>0</x:v>
      </x:c>
      <x:c r="F12" s="48" t="n">
        <x:v>180</x:v>
      </x:c>
      <x:c r="G12" s="48" t="n">
        <x:v>151.67</x:v>
      </x:c>
      <x:c r="H12" s="48" t="n">
        <x:f>F12-G12</x:f>
        <x:v>28.330000000000013</x:v>
      </x:c>
      <x:c r="I12" t="str">
        <x:f>IF(H12&gt;10,"Surplus",IF(H12&lt;-10,"Manque","OK"))</x:f>
        <x:v>Surplus</x:v>
      </x:c>
    </x:row>
    <x:row r="13">
      <x:c r="A13" t="str">
        <x:v>Léa Simon</x:v>
      </x:c>
      <x:c r="B13" t="str">
        <x:v>Administration</x:v>
      </x:c>
      <x:c r="C13" s="48" t="n">
        <x:v>144</x:v>
      </x:c>
      <x:c r="D13" s="48" t="n">
        <x:v>48</x:v>
      </x:c>
      <x:c r="E13" s="48" t="n">
        <x:v>0</x:v>
      </x:c>
      <x:c r="F13" s="48" t="n">
        <x:v>192</x:v>
      </x:c>
      <x:c r="G13" s="48" t="n">
        <x:v>151.67</x:v>
      </x:c>
      <x:c r="H13" s="48" t="n">
        <x:f>F13-G13</x:f>
        <x:v>40.33000000000001</x:v>
      </x:c>
      <x:c r="I13" t="str">
        <x:f>IF(H13&gt;10,"Surplus",IF(H13&lt;-10,"Manque","OK"))</x:f>
        <x:v>Surplus</x:v>
      </x:c>
    </x:row>
    <x:row r="14">
      <x:c r="A14" t="str">
        <x:v>Nicolas Michel</x:v>
      </x:c>
      <x:c r="B14" t="str">
        <x:v>Production</x:v>
      </x:c>
      <x:c r="C14" s="48" t="n">
        <x:v>148</x:v>
      </x:c>
      <x:c r="D14" s="48" t="n">
        <x:v>16</x:v>
      </x:c>
      <x:c r="E14" s="48" t="n">
        <x:v>3</x:v>
      </x:c>
      <x:c r="F14" s="48" t="n">
        <x:v>167</x:v>
      </x:c>
      <x:c r="G14" s="48" t="n">
        <x:v>151.67</x:v>
      </x:c>
      <x:c r="H14" s="48" t="n">
        <x:f>F14-G14</x:f>
        <x:v>15.330000000000013</x:v>
      </x:c>
      <x:c r="I14" t="str">
        <x:f>IF(H14&gt;10,"Surplus",IF(H14&lt;-10,"Manque","OK"))</x:f>
        <x:v>Surplus</x:v>
      </x:c>
    </x:row>
    <x:row r="15">
      <x:c r="A15" t="str">
        <x:v>Manon Bertrand</x:v>
      </x:c>
      <x:c r="B15" t="str">
        <x:v>Logistique</x:v>
      </x:c>
      <x:c r="C15" s="48" t="n">
        <x:v>120</x:v>
      </x:c>
      <x:c r="D15" s="48" t="n">
        <x:v>24</x:v>
      </x:c>
      <x:c r="E15" s="48" t="n">
        <x:v>6</x:v>
      </x:c>
      <x:c r="F15" s="48" t="n">
        <x:v>150</x:v>
      </x:c>
      <x:c r="G15" s="48" t="n">
        <x:v>151.67</x:v>
      </x:c>
      <x:c r="H15" s="48" t="n">
        <x:f>F15-G15</x:f>
        <x:v>-1.6699999999999875</x:v>
      </x:c>
      <x:c r="I15" t="str">
        <x:f>IF(H15&gt;10,"Surplus",IF(H15&lt;-10,"Manque","OK"))</x:f>
        <x:v>OK</x:v>
      </x:c>
    </x:row>
    <x:row r="16">
      <x:c r="A16" t="str">
        <x:v>Louis Fournier</x:v>
      </x:c>
      <x:c r="B16" t="str">
        <x:v>Support Client</x:v>
      </x:c>
      <x:c r="C16" s="48" t="n">
        <x:v>124</x:v>
      </x:c>
      <x:c r="D16" s="48" t="n">
        <x:v>32</x:v>
      </x:c>
      <x:c r="E16" s="48" t="n">
        <x:v>9</x:v>
      </x:c>
      <x:c r="F16" s="48" t="n">
        <x:v>165</x:v>
      </x:c>
      <x:c r="G16" s="48" t="n">
        <x:v>151.67</x:v>
      </x:c>
      <x:c r="H16" s="48" t="n">
        <x:f>F16-G16</x:f>
        <x:v>13.330000000000013</x:v>
      </x:c>
      <x:c r="I16" t="str">
        <x:f>IF(H16&gt;10,"Surplus",IF(H16&lt;-10,"Manque","OK"))</x:f>
        <x:v>Surplus</x:v>
      </x:c>
    </x:row>
    <x:row r="17">
      <x:c r="A17" t="str">
        <x:v>Chloé Bernard</x:v>
      </x:c>
      <x:c r="B17" t="str">
        <x:v>Sécurité</x:v>
      </x:c>
      <x:c r="C17" s="48" t="n">
        <x:v>128</x:v>
      </x:c>
      <x:c r="D17" s="48" t="n">
        <x:v>40</x:v>
      </x:c>
      <x:c r="E17" s="48" t="n">
        <x:v>0</x:v>
      </x:c>
      <x:c r="F17" s="48" t="n">
        <x:v>168</x:v>
      </x:c>
      <x:c r="G17" s="48" t="n">
        <x:v>151.67</x:v>
      </x:c>
      <x:c r="H17" s="48" t="n">
        <x:f>F17-G17</x:f>
        <x:v>16.330000000000013</x:v>
      </x:c>
      <x:c r="I17" t="str">
        <x:f>IF(H17&gt;10,"Surplus",IF(H17&lt;-10,"Manque","OK"))</x:f>
        <x:v>Surplus</x:v>
      </x:c>
    </x:row>
    <x:row r="18">
      <x:c r="A18" t="str">
        <x:v>Maxime Richard</x:v>
      </x:c>
      <x:c r="B18" t="str">
        <x:v>Administration</x:v>
      </x:c>
      <x:c r="C18" s="48" t="n">
        <x:v>132</x:v>
      </x:c>
      <x:c r="D18" s="48" t="n">
        <x:v>48</x:v>
      </x:c>
      <x:c r="E18" s="48" t="n">
        <x:v>0</x:v>
      </x:c>
      <x:c r="F18" s="48" t="n">
        <x:v>180</x:v>
      </x:c>
      <x:c r="G18" s="48" t="n">
        <x:v>151.67</x:v>
      </x:c>
      <x:c r="H18" s="48" t="n">
        <x:f>F18-G18</x:f>
        <x:v>28.330000000000013</x:v>
      </x:c>
      <x:c r="I18" t="str">
        <x:f>IF(H18&gt;10,"Surplus",IF(H18&lt;-10,"Manque","OK"))</x:f>
        <x:v>Surplus</x:v>
      </x:c>
    </x:row>
    <x:row r="19">
      <x:c r="A19" t="str">
        <x:v>Sarah Leroy</x:v>
      </x:c>
      <x:c r="B19" t="str">
        <x:v>Production</x:v>
      </x:c>
      <x:c r="C19" s="48" t="n">
        <x:v>136</x:v>
      </x:c>
      <x:c r="D19" s="48" t="n">
        <x:v>16</x:v>
      </x:c>
      <x:c r="E19" s="48" t="n">
        <x:v>0</x:v>
      </x:c>
      <x:c r="F19" s="48" t="n">
        <x:v>152</x:v>
      </x:c>
      <x:c r="G19" s="48" t="n">
        <x:v>151.67</x:v>
      </x:c>
      <x:c r="H19" s="48" t="n">
        <x:f>F19-G19</x:f>
        <x:v>0.3300000000000125</x:v>
      </x:c>
      <x:c r="I19" t="str">
        <x:f>IF(H19&gt;10,"Surplus",IF(H19&lt;-10,"Manque","OK"))</x:f>
        <x:v>OK</x:v>
      </x:c>
    </x:row>
    <x:row r="20">
      <x:c r="A20" t="str">
        <x:v>Pierre Laurent</x:v>
      </x:c>
      <x:c r="B20" t="str">
        <x:v>Logistique</x:v>
      </x:c>
      <x:c r="C20" s="48" t="n">
        <x:v>140</x:v>
      </x:c>
      <x:c r="D20" s="48" t="n">
        <x:v>24</x:v>
      </x:c>
      <x:c r="E20" s="48" t="n">
        <x:v>3</x:v>
      </x:c>
      <x:c r="F20" s="48" t="n">
        <x:v>167</x:v>
      </x:c>
      <x:c r="G20" s="48" t="n">
        <x:v>151.67</x:v>
      </x:c>
      <x:c r="H20" s="48" t="n">
        <x:f>F20-G20</x:f>
        <x:v>15.330000000000013</x:v>
      </x:c>
      <x:c r="I20" t="str">
        <x:f>IF(H20&gt;10,"Surplus",IF(H20&lt;-10,"Manque","OK"))</x:f>
        <x:v>Surplus</x:v>
      </x:c>
    </x:row>
    <x:row r="21">
      <x:c r="A21" t="str">
        <x:v>Julie Garcia</x:v>
      </x:c>
      <x:c r="B21" t="str">
        <x:v>Support Client</x:v>
      </x:c>
      <x:c r="C21" s="48" t="n">
        <x:v>144</x:v>
      </x:c>
      <x:c r="D21" s="48" t="n">
        <x:v>32</x:v>
      </x:c>
      <x:c r="E21" s="48" t="n">
        <x:v>6</x:v>
      </x:c>
      <x:c r="F21" s="48" t="n">
        <x:v>182</x:v>
      </x:c>
      <x:c r="G21" s="48" t="n">
        <x:v>151.67</x:v>
      </x:c>
      <x:c r="H21" s="48" t="n">
        <x:f>F21-G21</x:f>
        <x:v>30.330000000000013</x:v>
      </x:c>
      <x:c r="I21" t="str">
        <x:f>IF(H21&gt;10,"Surplus",IF(H21&lt;-10,"Manque","OK"))</x:f>
        <x:v>Surplus</x:v>
      </x:c>
    </x:row>
    <x:row r="22">
      <x:c r="A22" t="str">
        <x:v>Mehdi Roux</x:v>
      </x:c>
      <x:c r="B22" t="str">
        <x:v>Sécurité</x:v>
      </x:c>
      <x:c r="C22" s="48" t="n">
        <x:v>148</x:v>
      </x:c>
      <x:c r="D22" s="48" t="n">
        <x:v>40</x:v>
      </x:c>
      <x:c r="E22" s="48" t="n">
        <x:v>9</x:v>
      </x:c>
      <x:c r="F22" s="48" t="n">
        <x:v>197</x:v>
      </x:c>
      <x:c r="G22" s="48" t="n">
        <x:v>151.67</x:v>
      </x:c>
      <x:c r="H22" s="48" t="n">
        <x:f>F22-G22</x:f>
        <x:v>45.33000000000001</x:v>
      </x:c>
      <x:c r="I22" t="str">
        <x:f>IF(H22&gt;10,"Surplus",IF(H22&lt;-10,"Manque","OK"))</x:f>
        <x:v>Surplus</x:v>
      </x:c>
    </x:row>
    <x:row r="23">
      <x:c r="A23" t="str">
        <x:v>Inès Morel</x:v>
      </x:c>
      <x:c r="B23" t="str">
        <x:v>Administration</x:v>
      </x:c>
      <x:c r="C23" s="48" t="n">
        <x:v>120</x:v>
      </x:c>
      <x:c r="D23" s="48" t="n">
        <x:v>48</x:v>
      </x:c>
      <x:c r="E23" s="48" t="n">
        <x:v>0</x:v>
      </x:c>
      <x:c r="F23" s="48" t="n">
        <x:v>168</x:v>
      </x:c>
      <x:c r="G23" s="48" t="n">
        <x:v>151.67</x:v>
      </x:c>
      <x:c r="H23" s="48" t="n">
        <x:f>F23-G23</x:f>
        <x:v>16.330000000000013</x:v>
      </x:c>
      <x:c r="I23" t="str">
        <x:f>IF(H23&gt;10,"Surplus",IF(H23&lt;-10,"Manque","OK"))</x:f>
        <x:v>Surplus</x:v>
      </x:c>
    </x:row>
    <x:row r="24">
      <x:c r="C24" s="48"/>
      <x:c r="D24" s="48"/>
      <x:c r="E24" s="48"/>
      <x:c r="F24" s="48"/>
      <x:c r="G24" s="48"/>
      <x:c r="H24" s="48"/>
    </x:row>
    <x:row r="25">
      <x:c r="C25" s="48"/>
      <x:c r="D25" s="48"/>
      <x:c r="E25" s="48"/>
      <x:c r="F25" s="48"/>
      <x:c r="G25" s="48"/>
      <x:c r="H25" s="48"/>
    </x:row>
    <x:row r="26">
      <x:c r="C26" s="48"/>
      <x:c r="D26" s="48"/>
      <x:c r="E26" s="48"/>
      <x:c r="F26" s="48"/>
      <x:c r="G26" s="48"/>
      <x:c r="H26" s="48"/>
    </x:row>
    <x:row r="27">
      <x:c r="C27" s="48"/>
      <x:c r="D27" s="48"/>
      <x:c r="E27" s="48"/>
      <x:c r="F27" s="48"/>
      <x:c r="G27" s="48"/>
      <x:c r="H27" s="48"/>
    </x:row>
    <x:row r="28">
      <x:c r="C28" s="48"/>
      <x:c r="D28" s="48"/>
      <x:c r="E28" s="48"/>
      <x:c r="F28" s="48"/>
      <x:c r="G28" s="48"/>
      <x:c r="H28" s="48"/>
    </x:row>
    <x:row r="29">
      <x:c r="C29" s="48"/>
      <x:c r="D29" s="48"/>
      <x:c r="E29" s="48"/>
      <x:c r="F29" s="48"/>
      <x:c r="G29" s="48"/>
      <x:c r="H29" s="48"/>
    </x:row>
    <x:row r="30">
      <x:c r="C30" s="48"/>
      <x:c r="D30" s="48"/>
      <x:c r="E30" s="48"/>
      <x:c r="F30" s="48"/>
      <x:c r="G30" s="48"/>
      <x:c r="H30" s="48"/>
    </x:row>
    <x:row r="31">
      <x:c r="C31" s="48"/>
      <x:c r="D31" s="48"/>
      <x:c r="E31" s="48"/>
      <x:c r="F31" s="48"/>
      <x:c r="G31" s="48"/>
      <x:c r="H31" s="48"/>
    </x:row>
    <x:row r="32">
      <x:c r="C32" s="48"/>
      <x:c r="D32" s="48"/>
      <x:c r="E32" s="48"/>
      <x:c r="F32" s="48"/>
      <x:c r="G32" s="48"/>
      <x:c r="H32" s="48"/>
    </x:row>
    <x:row r="33">
      <x:c r="C33" s="48"/>
      <x:c r="D33" s="48"/>
      <x:c r="E33" s="48"/>
      <x:c r="F33" s="48"/>
      <x:c r="G33" s="48"/>
      <x:c r="H33" s="48"/>
    </x:row>
    <x:row r="34">
      <x:c r="C34" s="48"/>
      <x:c r="D34" s="48"/>
      <x:c r="E34" s="48"/>
      <x:c r="F34" s="48"/>
      <x:c r="G34" s="48"/>
      <x:c r="H34" s="48"/>
    </x:row>
    <x:row r="35">
      <x:c r="C35" s="48"/>
      <x:c r="D35" s="48"/>
      <x:c r="E35" s="48"/>
      <x:c r="F35" s="48"/>
      <x:c r="G35" s="48"/>
      <x:c r="H35" s="48"/>
    </x:row>
    <x:row r="36">
      <x:c r="C36" s="48"/>
      <x:c r="D36" s="48"/>
      <x:c r="E36" s="48"/>
      <x:c r="F36" s="48"/>
      <x:c r="G36" s="48"/>
      <x:c r="H36" s="48"/>
    </x:row>
    <x:row r="37">
      <x:c r="C37" s="48"/>
      <x:c r="D37" s="48"/>
      <x:c r="E37" s="48"/>
      <x:c r="F37" s="48"/>
      <x:c r="G37" s="48"/>
      <x:c r="H37" s="48"/>
    </x:row>
    <x:row r="38">
      <x:c r="C38" s="48"/>
      <x:c r="D38" s="48"/>
      <x:c r="E38" s="48"/>
      <x:c r="F38" s="48"/>
      <x:c r="G38" s="48"/>
      <x:c r="H38" s="48"/>
    </x:row>
    <x:row r="39">
      <x:c r="C39" s="48"/>
      <x:c r="D39" s="48"/>
      <x:c r="E39" s="48"/>
      <x:c r="F39" s="48"/>
      <x:c r="G39" s="48"/>
      <x:c r="H39" s="48"/>
    </x:row>
    <x:row r="40">
      <x:c r="C40" s="48"/>
      <x:c r="D40" s="48"/>
      <x:c r="E40" s="48"/>
      <x:c r="F40" s="48"/>
      <x:c r="G40" s="48"/>
      <x:c r="H40" s="48"/>
    </x:row>
    <x:row r="41">
      <x:c r="C41" s="48"/>
      <x:c r="D41" s="48"/>
      <x:c r="E41" s="48"/>
      <x:c r="F41" s="48"/>
      <x:c r="G41" s="48"/>
      <x:c r="H41" s="48"/>
    </x:row>
    <x:row r="42">
      <x:c r="C42" s="48"/>
      <x:c r="D42" s="48"/>
      <x:c r="E42" s="48"/>
      <x:c r="F42" s="48"/>
      <x:c r="G42" s="48"/>
      <x:c r="H42" s="48"/>
    </x:row>
    <x:row r="43">
      <x:c r="C43" s="48"/>
      <x:c r="D43" s="48"/>
      <x:c r="E43" s="48"/>
      <x:c r="F43" s="48"/>
      <x:c r="G43" s="48"/>
      <x:c r="H43" s="48"/>
    </x:row>
    <x:row r="44">
      <x:c r="C44" s="48"/>
      <x:c r="D44" s="48"/>
      <x:c r="E44" s="48"/>
      <x:c r="F44" s="48"/>
      <x:c r="G44" s="48"/>
      <x:c r="H44" s="48"/>
    </x:row>
    <x:row r="45">
      <x:c r="C45" s="48"/>
      <x:c r="D45" s="48"/>
      <x:c r="E45" s="48"/>
      <x:c r="F45" s="48"/>
      <x:c r="G45" s="48"/>
      <x:c r="H45" s="48"/>
    </x:row>
    <x:row r="46">
      <x:c r="C46" s="48"/>
      <x:c r="D46" s="48"/>
      <x:c r="E46" s="48"/>
      <x:c r="F46" s="48"/>
      <x:c r="G46" s="48"/>
      <x:c r="H46" s="48"/>
    </x:row>
    <x:row r="47">
      <x:c r="C47" s="48"/>
      <x:c r="D47" s="48"/>
      <x:c r="E47" s="48"/>
      <x:c r="F47" s="48"/>
      <x:c r="G47" s="48"/>
      <x:c r="H47" s="48"/>
    </x:row>
    <x:row r="48">
      <x:c r="C48" s="48"/>
      <x:c r="D48" s="48"/>
      <x:c r="E48" s="48"/>
      <x:c r="F48" s="48"/>
      <x:c r="G48" s="48"/>
      <x:c r="H48" s="48"/>
    </x:row>
    <x:row r="49">
      <x:c r="C49" s="48"/>
      <x:c r="D49" s="48"/>
      <x:c r="E49" s="48"/>
      <x:c r="F49" s="48"/>
      <x:c r="G49" s="48"/>
      <x:c r="H49" s="48"/>
    </x:row>
    <x:row r="50">
      <x:c r="C50" s="48"/>
      <x:c r="D50" s="48"/>
      <x:c r="E50" s="48"/>
      <x:c r="F50" s="48"/>
      <x:c r="G50" s="48"/>
      <x:c r="H50" s="48"/>
    </x:row>
  </x:sheetData>
  <x:mergeCells>
    <x:mergeCell ref="A1:I1"/>
  </x:mergeCells>
  <x:conditionalFormatting sqref="H4:H23">
    <x:cfRule type="dataBar" priority="1">
      <x:dataBar>
        <x:cfvo type="min"/>
        <x:cfvo type="max"/>
        <x:color rgb="FF0F766E"/>
      </x:dataBar>
      <x:extLst>
        <x:ext xmlns:x14="http://schemas.microsoft.com/office/spreadsheetml/2009/9/main" uri="{B025F937-C7B1-47D3-B67F-A62EFF666E3E}">
          <x14:id>{55CCEAE5-7F22-83B3-14D5-659985FFDB9E}</x14:id>
        </x:ext>
      </x:extLst>
    </x:cfRule>
  </x:conditionalFormatting>
  <x:pageMargins left="0.7" right="0.7" top="0.75" bottom="0.75" header="0.3" footer="0.3"/>
  <x:tableParts count="1">
    <x:tablePart xmlns:r="http://schemas.openxmlformats.org/officeDocument/2006/relationships" r:id="Redab32008ee54bff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55CCEAE5-7F22-83B3-14D5-659985FFDB9E}">
            <x14:dataBar gradient="1">
              <x14:cfvo type="min"/>
              <x14:cfvo type="max"/>
              <x14:fillColor rgb="FF0F766E"/>
            </x14:dataBar>
          </x14:cfRule>
          <xm:sqref>H4:H23</xm:sqref>
        </x14:conditionalFormatting>
      </x14:conditionalFormattings>
    </x:ext>
  </x:extLst>
</x:worksheet>
</file>

<file path=xl/worksheets/sheet7.xml><?xml version="1.0" encoding="utf-8"?>
<x:worksheet xmlns:x="http://schemas.openxmlformats.org/spreadsheetml/2006/main">
  <x:sheetFormatPr defaultRowHeight="15"/>
  <x:cols>
    <x:col min="1" max="1" width="36.880001068115234" hidden="0" customWidth="1"/>
    <x:col min="2" max="2" width="8" hidden="0" customWidth="1"/>
    <x:col min="4" max="4" width="11.630000114440918" hidden="0" customWidth="1"/>
    <x:col min="5" max="5" width="18.3799991607666" hidden="0" customWidth="1"/>
  </x:cols>
  <x:sheetData>
    <x:row r="1">
      <x:c r="A1" s="5" t="str">
        <x:v>STATISTIQUES DE PLANIFICATION</x:v>
      </x:c>
      <x:c r="B1" t="str"/>
      <x:c r="C1" t="str"/>
      <x:c r="D1" t="str"/>
      <x:c r="E1" t="str"/>
      <x:c r="F1" t="str"/>
      <x:c r="G1" t="str"/>
      <x:c r="H1" t="str"/>
    </x:row>
    <x:row r="3">
      <x:c r="A3" s="12" t="str">
        <x:v>Indicateur</x:v>
      </x:c>
      <x:c r="B3" s="12" t="str">
        <x:v>Valeur</x:v>
      </x:c>
      <x:c r="D3" s="12" t="str">
        <x:v>Service</x:v>
      </x:c>
      <x:c r="E3" s="12" t="str">
        <x:v>Nombre d'employés</x:v>
      </x:c>
    </x:row>
    <x:row r="4">
      <x:c r="A4" t="str">
        <x:v>Employés actifs</x:v>
      </x:c>
      <x:c r="B4" t="n">
        <x:f>COUNTIF('Employés'!J4:J33,"Actif")</x:f>
        <x:v>27</x:v>
      </x:c>
      <x:c r="D4" t="str">
        <x:v>Production</x:v>
      </x:c>
      <x:c r="E4" t="n">
        <x:f>COUNTIF('Employés'!D4:D33,D4)</x:f>
        <x:v>6</x:v>
      </x:c>
    </x:row>
    <x:row r="5">
      <x:c r="A5" t="str">
        <x:v>Employés en congé</x:v>
      </x:c>
      <x:c r="B5" t="n">
        <x:f>COUNTIF('Employés'!J4:J33,"En congé")</x:f>
        <x:v>3</x:v>
      </x:c>
      <x:c r="D5" t="str">
        <x:v>Logistique</x:v>
      </x:c>
      <x:c r="E5" t="n">
        <x:f>COUNTIF('Employés'!D4:D33,D5)</x:f>
        <x:v>6</x:v>
      </x:c>
    </x:row>
    <x:row r="6">
      <x:c r="A6" t="str">
        <x:v>Total heures planifiées</x:v>
      </x:c>
      <x:c r="B6" t="n">
        <x:f>SUM('Heures'!F4:F23)</x:f>
        <x:v>3399</x:v>
      </x:c>
      <x:c r="D6" t="str">
        <x:v>Support Client</x:v>
      </x:c>
      <x:c r="E6" t="n">
        <x:f>COUNTIF('Employés'!D4:D33,D6)</x:f>
        <x:v>6</x:v>
      </x:c>
    </x:row>
    <x:row r="7">
      <x:c r="A7" t="str">
        <x:v>Heures supplémentaires</x:v>
      </x:c>
      <x:c r="B7" t="n">
        <x:f>SUM('Heures'!E4:E23)</x:f>
        <x:v>63</x:v>
      </x:c>
      <x:c r="D7" t="str">
        <x:v>Sécurité</x:v>
      </x:c>
      <x:c r="E7" t="n">
        <x:f>COUNTIF('Employés'!D4:D33,D7)</x:f>
        <x:v>6</x:v>
      </x:c>
    </x:row>
    <x:row r="8">
      <x:c r="A8" t="str">
        <x:v>Demandes de congés validées</x:v>
      </x:c>
      <x:c r="B8" t="n">
        <x:f>COUNTIF('Congés'!H4:H50,"Validé")</x:f>
        <x:v>2</x:v>
      </x:c>
      <x:c r="D8" t="str">
        <x:v>Administration</x:v>
      </x:c>
      <x:c r="E8" t="n">
        <x:f>COUNTIF('Employés'!D4:D33,D8)</x:f>
        <x:v>6</x:v>
      </x:c>
    </x:row>
    <x:row r="9">
      <x:c r="A9" t="str">
        <x:v>Demandes en attente</x:v>
      </x:c>
      <x:c r="B9" t="n">
        <x:f>COUNTIF('Congés'!H4:H50,"En attente")</x:f>
        <x:v>1</x:v>
      </x:c>
    </x:row>
  </x:sheetData>
  <x:mergeCells>
    <x:mergeCell ref="A1:H1"/>
  </x:mergeCells>
  <x:pageMargins left="0.7" right="0.7" top="0.75" bottom="0.75" header="0.3" footer="0.3"/>
  <x:drawing xmlns:r="http://schemas.openxmlformats.org/officeDocument/2006/relationships" r:id="Rce5a239717834391"/>
  <x:tableParts count="2">
    <x:tablePart xmlns:r="http://schemas.openxmlformats.org/officeDocument/2006/relationships" r:id="Reaa2e99935854694"/>
    <x:tablePart xmlns:r="http://schemas.openxmlformats.org/officeDocument/2006/relationships" r:id="R51beb541865443f3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54.880001068115234" hidden="0" customWidth="1"/>
    <x:col min="2" max="2" width="20" hidden="0" customWidth="1"/>
    <x:col min="4" max="4" width="11.630000114440918" hidden="0" customWidth="1"/>
    <x:col min="5" max="5" width="11.130000114440918" hidden="0" customWidth="1"/>
  </x:cols>
  <x:sheetData>
    <x:row r="1">
      <x:c r="A1" s="5" t="str">
        <x:v>PARAMÈTRES DE LA PLANIFICATION DES ÉQUIPES</x:v>
      </x:c>
      <x:c r="B1" t="str"/>
      <x:c r="C1" t="str"/>
      <x:c r="D1" t="str"/>
      <x:c r="E1" t="str"/>
      <x:c r="F1" t="str"/>
    </x:row>
    <x:row r="3">
      <x:c r="A3" s="12" t="str">
        <x:v>Codes de planning</x:v>
      </x:c>
      <x:c r="B3" s="12" t="str">
        <x:v>Description</x:v>
      </x:c>
      <x:c r="D3" s="12" t="str">
        <x:v>Services</x:v>
      </x:c>
      <x:c r="E3" s="12" t="str">
        <x:v>Responsable</x:v>
      </x:c>
    </x:row>
    <x:row r="4">
      <x:c r="A4" t="str">
        <x:v>M</x:v>
      </x:c>
      <x:c r="B4" t="str">
        <x:v>Matin (06:00 - 14:00)</x:v>
      </x:c>
      <x:c r="D4" t="str">
        <x:v>Production</x:v>
      </x:c>
      <x:c r="E4" t="str">
        <x:v>Claire Moreau</x:v>
      </x:c>
    </x:row>
    <x:row r="5">
      <x:c r="A5" t="str">
        <x:v>A</x:v>
      </x:c>
      <x:c r="B5" t="str">
        <x:v>Après-midi (14:00 - 22:00)</x:v>
      </x:c>
      <x:c r="D5" t="str">
        <x:v>Logistique</x:v>
      </x:c>
      <x:c r="E5" t="str">
        <x:v>Hugo Bernard</x:v>
      </x:c>
    </x:row>
    <x:row r="6">
      <x:c r="A6" t="str">
        <x:v>N</x:v>
      </x:c>
      <x:c r="B6" t="str">
        <x:v>Nuit (22:00 - 06:00)</x:v>
      </x:c>
      <x:c r="D6" t="str">
        <x:v>Support Client</x:v>
      </x:c>
      <x:c r="E6" t="str">
        <x:v>Sophie Martin</x:v>
      </x:c>
    </x:row>
    <x:row r="7">
      <x:c r="A7" t="str">
        <x:v>R</x:v>
      </x:c>
      <x:c r="B7" t="str">
        <x:v>Repos</x:v>
      </x:c>
      <x:c r="D7" t="str">
        <x:v>Sécurité</x:v>
      </x:c>
      <x:c r="E7" t="str">
        <x:v>Antoine Petit</x:v>
      </x:c>
    </x:row>
    <x:row r="8">
      <x:c r="A8" t="str">
        <x:v>C</x:v>
      </x:c>
      <x:c r="B8" t="str">
        <x:v>Congés</x:v>
      </x:c>
      <x:c r="D8" t="str">
        <x:v>Administration</x:v>
      </x:c>
      <x:c r="E8" t="str">
        <x:v>Camille Leroy</x:v>
      </x:c>
    </x:row>
    <x:row r="9">
      <x:c r="A9" t="str">
        <x:v>F</x:v>
      </x:c>
      <x:c r="B9" t="str">
        <x:v>Formation</x:v>
      </x:c>
    </x:row>
    <x:row r="10">
      <x:c r="A10" t="str">
        <x:v>TT</x:v>
      </x:c>
      <x:c r="B10" t="str">
        <x:v>Télétravail</x:v>
      </x:c>
    </x:row>
    <x:row r="11">
      <x:c r="A11" t="str">
        <x:v>ABS</x:v>
      </x:c>
      <x:c r="B11" t="str">
        <x:v>Absence</x:v>
      </x:c>
    </x:row>
  </x:sheetData>
  <x:mergeCells>
    <x:mergeCell ref="A1:F1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66.75" hidden="0" customWidth="1"/>
    <x:col min="2" max="2" width="80" hidden="0" customWidth="1"/>
  </x:cols>
  <x:sheetData>
    <x:row r="1">
      <x:c r="A1" s="5" t="str">
        <x:v>GUIDE D'UTILISATION — PLANNING DES ÉQUIPES PREMIUM</x:v>
      </x:c>
      <x:c r="B1" t="str"/>
      <x:c r="C1" t="str"/>
      <x:c r="D1" t="str"/>
      <x:c r="E1" t="str"/>
      <x:c r="F1" t="str"/>
      <x:c r="G1" t="str"/>
    </x:row>
    <x:row r="3">
      <x:c r="A3" s="35" t="str">
        <x:v>1. Présentation</x:v>
      </x:c>
      <x:c r="B3" s="42" t="str">
        <x:v>Ce modèle permet de gérer la planification des équipes, les rotations, les congés et le suivi des heures dans un seul fichier Excel.</x:v>
      </x:c>
    </x:row>
    <x:row r="4">
      <x:c r="A4" s="35" t="str">
        <x:v>2. Planning mensuel</x:v>
      </x:c>
      <x:c r="B4" s="42" t="str">
        <x:v>Saisissez les codes M, A, N, R, C, F, TT ou ABS dans la feuille Planning Mensuel. Les totaux sont calculés automatiquement.</x:v>
      </x:c>
    </x:row>
    <x:row r="5">
      <x:c r="A5" s="35" t="str">
        <x:v>3. Codes</x:v>
      </x:c>
      <x:c r="B5" s="42" t="str">
        <x:v>M = Matin, A = Après-midi, N = Nuit, R = Repos, C = Congés, F = Formation, TT = Télétravail, ABS = Absence.</x:v>
      </x:c>
    </x:row>
    <x:row r="6">
      <x:c r="A6" s="35" t="str">
        <x:v>4. Employés</x:v>
      </x:c>
      <x:c r="B6" s="42" t="str">
        <x:v>Ajoutez ou modifiez les collaborateurs dans la feuille Employés. Les statistiques se mettent à jour automatiquement.</x:v>
      </x:c>
    </x:row>
    <x:row r="7">
      <x:c r="A7" s="35" t="str">
        <x:v>5. Congés</x:v>
      </x:c>
      <x:c r="B7" s="42" t="str">
        <x:v>Enregistrez les demandes de congés, leur durée et leur statut de validation.</x:v>
      </x:c>
    </x:row>
    <x:row r="8">
      <x:c r="A8" s="35" t="str">
        <x:v>6. Heures</x:v>
      </x:c>
      <x:c r="B8" s="42" t="str">
        <x:v>Contrôlez les heures normales, de nuit et supplémentaires par employé.</x:v>
      </x:c>
    </x:row>
    <x:row r="9">
      <x:c r="A9" s="35" t="str">
        <x:v>7. Paramètres</x:v>
      </x:c>
      <x:c r="B9" s="42" t="str">
        <x:v>Personnalisez les services, responsables et codes de planning selon votre organisation.</x:v>
      </x:c>
    </x:row>
  </x:sheetData>
  <x:mergeCells>
    <x:mergeCell ref="A1:G1"/>
  </x:mergeCells>
  <x:pageMargins left="0.7" right="0.7" top="0.75" bottom="0.75" header="0.3" footer="0.3"/>
</x:worksheet>
</file>